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4\dati1Trim24\new_1_2024\"/>
    </mc:Choice>
  </mc:AlternateContent>
  <bookViews>
    <workbookView xWindow="0" yWindow="0" windowWidth="16380" windowHeight="8190" tabRatio="500"/>
  </bookViews>
  <sheets>
    <sheet name=" 2024 Q1" sheetId="5" r:id="rId1"/>
    <sheet name=" 2023 Q1 Q2 Q3 Q4" sheetId="1" r:id="rId2"/>
    <sheet name="2022-Q1 Q2 q3 q4" sheetId="3" r:id="rId3"/>
    <sheet name="2021 q1 q2 q3 q4" sheetId="4" r:id="rId4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5" i="5" l="1"/>
  <c r="R166" i="5"/>
  <c r="R167" i="5"/>
  <c r="R180" i="5" s="1"/>
  <c r="R157" i="5"/>
  <c r="R158" i="5"/>
  <c r="R159" i="5"/>
  <c r="R179" i="5" s="1"/>
  <c r="A162" i="5"/>
  <c r="A154" i="5"/>
  <c r="R175" i="5" l="1"/>
  <c r="R174" i="5"/>
  <c r="R59" i="5"/>
  <c r="R70" i="5" s="1"/>
  <c r="R58" i="5"/>
  <c r="R68" i="5" s="1"/>
  <c r="R57" i="5"/>
  <c r="R66" i="5" s="1"/>
  <c r="T47" i="5"/>
  <c r="T46" i="5"/>
  <c r="T45" i="5"/>
  <c r="T21" i="5"/>
  <c r="T20" i="5"/>
  <c r="T19" i="5"/>
  <c r="U47" i="5" l="1"/>
  <c r="U45" i="5"/>
  <c r="U46" i="5"/>
  <c r="R71" i="5"/>
  <c r="R86" i="5"/>
  <c r="R67" i="5"/>
  <c r="R84" i="5"/>
  <c r="R74" i="5"/>
  <c r="R88" i="5" s="1"/>
  <c r="R69" i="5"/>
  <c r="R85" i="5"/>
  <c r="R75" i="5" l="1"/>
  <c r="T20" i="1"/>
  <c r="T21" i="1"/>
  <c r="T19" i="1"/>
</calcChain>
</file>

<file path=xl/sharedStrings.xml><?xml version="1.0" encoding="utf-8"?>
<sst xmlns="http://schemas.openxmlformats.org/spreadsheetml/2006/main" count="1416" uniqueCount="70">
  <si>
    <t xml:space="preserve">Esportazioni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</si>
  <si>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</si>
  <si>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</si>
  <si>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</si>
  <si>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</si>
  <si>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</si>
  <si>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</si>
  <si>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</si>
  <si>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</si>
  <si>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</si>
  <si>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</si>
  <si>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</si>
  <si>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</si>
  <si>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</si>
  <si>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</si>
  <si>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</si>
  <si>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</si>
  <si>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</si>
  <si>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</si>
  <si>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</si>
  <si>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</si>
  <si>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</si>
  <si>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</si>
  <si>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</si>
  <si>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</si>
  <si>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</si>
  <si>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</si>
  <si>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</si>
  <si>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</si>
  <si>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 xml:space="preserve">Trimestre: 2022-Q4  </t>
  </si>
  <si>
    <t xml:space="preserve">Trimestre: 2022-Q1 Q2 Q3 q4 </t>
  </si>
  <si>
    <t>chpe</t>
  </si>
  <si>
    <t>(euro 12) Austria, Belgio, Finlandia, Francia, Germania, Grecia, Irlanda, Italia, Lussemburgo, Paesi Bassi, Portogallo, Spagna</t>
  </si>
  <si>
    <t>(nafta) :Stati uniti canada e messico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</si>
  <si>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</si>
  <si>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</si>
  <si>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</si>
  <si>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</si>
  <si>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</si>
  <si>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</si>
  <si>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 xml:space="preserve">Trimestre: 2022-Q1  </t>
  </si>
  <si>
    <t xml:space="preserve">Trimestre: 2022-Q1 Q2 Q3 q4/ 2021 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</si>
  <si>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</si>
  <si>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</si>
  <si>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</si>
  <si>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</si>
  <si>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</si>
  <si>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2021-q1 q2 Q3 q4 </t>
  </si>
  <si>
    <t>Trimestre: 2023-Q1 Q2 Q3 Q4/ 2022</t>
  </si>
  <si>
    <t>1 ° sem</t>
  </si>
  <si>
    <t>%</t>
  </si>
  <si>
    <t>2 ° sem</t>
  </si>
  <si>
    <t>Trimestre: 2022-Q1 Q2 Q3 Q4</t>
  </si>
  <si>
    <t>Chieti 2023</t>
  </si>
  <si>
    <t>Chieti 2022</t>
  </si>
  <si>
    <t>Pescara 2023</t>
  </si>
  <si>
    <t>Pescara 2022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</si>
  <si>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</si>
  <si>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</si>
  <si>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</si>
  <si>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</si>
  <si>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 Q3 Q4</t>
  </si>
  <si>
    <t xml:space="preserve">Trimestre: 2023-Q2  </t>
  </si>
  <si>
    <t xml:space="preserve">Trimestre: 2023-Q3  </t>
  </si>
  <si>
    <t xml:space="preserve">Trimestre: 2023-Q4  </t>
  </si>
  <si>
    <t>Trimestre: 2024-Q1 / 2023</t>
  </si>
  <si>
    <t>Pescara 1° trim 24</t>
  </si>
  <si>
    <t>Pescara 1° trim 23</t>
  </si>
  <si>
    <t>Chieti 1° trim 24</t>
  </si>
  <si>
    <t>Chieti 1° trim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</si>
</sst>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164" fontId="0" fillId="0" borderId="0" xfId="0" applyNumberFormat="1"/>
    <xf numFmtId="0" fontId="0" fillId="3" borderId="2" xfId="0" applyFont="1" applyFill="1" applyBorder="1" applyAlignment="1">
      <alignment horizontal="left" vertical="top" wrapText="1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0" fontId="0" fillId="3" borderId="0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 1° trim 24</a:t>
            </a:r>
          </a:p>
          <a:p>
            <a:pPr>
              <a:defRPr/>
            </a:pPr>
            <a:endParaRPr lang="it-IT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2024 Q1'!$A$58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2024 Q1'!$B$55:$Q$56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Q1'!$B$58:$Q$58</c:f>
              <c:numCache>
                <c:formatCode>#,##0.0</c:formatCode>
                <c:ptCount val="16"/>
                <c:pt idx="0">
                  <c:v>47689.186000000002</c:v>
                </c:pt>
                <c:pt idx="1">
                  <c:v>2712.2829999999999</c:v>
                </c:pt>
                <c:pt idx="2">
                  <c:v>12185.648999999999</c:v>
                </c:pt>
                <c:pt idx="3">
                  <c:v>3824.9340000000002</c:v>
                </c:pt>
                <c:pt idx="4">
                  <c:v>22693.923999999999</c:v>
                </c:pt>
                <c:pt idx="5">
                  <c:v>2115.2579999999998</c:v>
                </c:pt>
                <c:pt idx="6">
                  <c:v>1301.856</c:v>
                </c:pt>
                <c:pt idx="7">
                  <c:v>3857.8739999999998</c:v>
                </c:pt>
                <c:pt idx="8">
                  <c:v>33049.603000000003</c:v>
                </c:pt>
                <c:pt idx="9">
                  <c:v>4434.9260000000004</c:v>
                </c:pt>
                <c:pt idx="10">
                  <c:v>640.42899999999997</c:v>
                </c:pt>
                <c:pt idx="11">
                  <c:v>863.15899999999999</c:v>
                </c:pt>
                <c:pt idx="12">
                  <c:v>7223.1869999999999</c:v>
                </c:pt>
                <c:pt idx="13">
                  <c:v>1071.856</c:v>
                </c:pt>
                <c:pt idx="14">
                  <c:v>24617.144</c:v>
                </c:pt>
                <c:pt idx="15">
                  <c:v>1016.078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7-4A9F-AD2B-950004D6EE2F}"/>
            </c:ext>
          </c:extLst>
        </c:ser>
        <c:ser>
          <c:idx val="2"/>
          <c:order val="1"/>
          <c:tx>
            <c:strRef>
              <c:f>' 2024 Q1'!$A$59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2024 Q1'!$B$55:$Q$56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Q1'!$B$59:$Q$59</c:f>
              <c:numCache>
                <c:formatCode>#,##0.0</c:formatCode>
                <c:ptCount val="16"/>
                <c:pt idx="0">
                  <c:v>717227.97</c:v>
                </c:pt>
                <c:pt idx="1">
                  <c:v>32909.142</c:v>
                </c:pt>
                <c:pt idx="2">
                  <c:v>174166.53599999999</c:v>
                </c:pt>
                <c:pt idx="3">
                  <c:v>93001.766000000003</c:v>
                </c:pt>
                <c:pt idx="4">
                  <c:v>21538.274000000001</c:v>
                </c:pt>
                <c:pt idx="5">
                  <c:v>8991.1299999999992</c:v>
                </c:pt>
                <c:pt idx="6">
                  <c:v>5473.692</c:v>
                </c:pt>
                <c:pt idx="7">
                  <c:v>6864.7240000000002</c:v>
                </c:pt>
                <c:pt idx="8">
                  <c:v>146562.962</c:v>
                </c:pt>
                <c:pt idx="9">
                  <c:v>2461.5</c:v>
                </c:pt>
                <c:pt idx="10">
                  <c:v>22723.431</c:v>
                </c:pt>
                <c:pt idx="11">
                  <c:v>3317.2730000000001</c:v>
                </c:pt>
                <c:pt idx="12">
                  <c:v>7130.5749999999998</c:v>
                </c:pt>
                <c:pt idx="13">
                  <c:v>2253.116</c:v>
                </c:pt>
                <c:pt idx="14">
                  <c:v>232190.443</c:v>
                </c:pt>
                <c:pt idx="15">
                  <c:v>7131.0159999999996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7-4A9F-AD2B-950004D6E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888832"/>
        <c:axId val="202451776"/>
      </c:barChart>
      <c:catAx>
        <c:axId val="160888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2451776"/>
        <c:crosses val="autoZero"/>
        <c:auto val="1"/>
        <c:lblAlgn val="ctr"/>
        <c:lblOffset val="100"/>
        <c:noMultiLvlLbl val="0"/>
      </c:catAx>
      <c:valAx>
        <c:axId val="20245177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60888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Pescara 1° trim 2024</a:t>
            </a:r>
            <a:r>
              <a:rPr lang="it-IT" baseline="0"/>
              <a:t> 2023</a:t>
            </a:r>
            <a:endParaRPr lang="it-IT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Q1'!$A$175</c:f>
              <c:strCache>
                <c:ptCount val="1"/>
                <c:pt idx="0">
                  <c:v>Pescara 1° trim 23</c:v>
                </c:pt>
              </c:strCache>
            </c:strRef>
          </c:tx>
          <c:invertIfNegative val="0"/>
          <c:cat>
            <c:strRef>
              <c:f>' 2024 Q1'!$B$173:$Q$173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2024 Q1'!$B$175:$Q$175</c:f>
              <c:numCache>
                <c:formatCode>#,##0.0</c:formatCode>
                <c:ptCount val="16"/>
                <c:pt idx="0">
                  <c:v>48122.55</c:v>
                </c:pt>
                <c:pt idx="1">
                  <c:v>2232.9899999999998</c:v>
                </c:pt>
                <c:pt idx="2">
                  <c:v>15240.1</c:v>
                </c:pt>
                <c:pt idx="3">
                  <c:v>7349.89</c:v>
                </c:pt>
                <c:pt idx="4">
                  <c:v>3690.58</c:v>
                </c:pt>
                <c:pt idx="5">
                  <c:v>725.89</c:v>
                </c:pt>
                <c:pt idx="6">
                  <c:v>2490.88</c:v>
                </c:pt>
                <c:pt idx="7">
                  <c:v>2180.6</c:v>
                </c:pt>
                <c:pt idx="8">
                  <c:v>387.27</c:v>
                </c:pt>
                <c:pt idx="9">
                  <c:v>2330.4699999999998</c:v>
                </c:pt>
                <c:pt idx="10">
                  <c:v>28779.18</c:v>
                </c:pt>
                <c:pt idx="11">
                  <c:v>872.55</c:v>
                </c:pt>
                <c:pt idx="12">
                  <c:v>621.51</c:v>
                </c:pt>
                <c:pt idx="13">
                  <c:v>5760.22</c:v>
                </c:pt>
                <c:pt idx="14">
                  <c:v>692.91</c:v>
                </c:pt>
                <c:pt idx="15">
                  <c:v>35046.31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B-4203-B3D8-17EF092D7473}"/>
            </c:ext>
          </c:extLst>
        </c:ser>
        <c:ser>
          <c:idx val="0"/>
          <c:order val="1"/>
          <c:tx>
            <c:strRef>
              <c:f>' 2024 Q1'!$A$174</c:f>
              <c:strCache>
                <c:ptCount val="1"/>
                <c:pt idx="0">
                  <c:v>Pescara 1° trim 24</c:v>
                </c:pt>
              </c:strCache>
            </c:strRef>
          </c:tx>
          <c:invertIfNegative val="0"/>
          <c:cat>
            <c:strRef>
              <c:f>' 2024 Q1'!$B$173:$Q$173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2024 Q1'!$B$174:$Q$174</c:f>
              <c:numCache>
                <c:formatCode>#,##0.0</c:formatCode>
                <c:ptCount val="16"/>
                <c:pt idx="0">
                  <c:v>47689.186000000002</c:v>
                </c:pt>
                <c:pt idx="1">
                  <c:v>2712.2829999999999</c:v>
                </c:pt>
                <c:pt idx="2">
                  <c:v>12185.648999999999</c:v>
                </c:pt>
                <c:pt idx="3">
                  <c:v>3824.9340000000002</c:v>
                </c:pt>
                <c:pt idx="4">
                  <c:v>22693.923999999999</c:v>
                </c:pt>
                <c:pt idx="5">
                  <c:v>2115.2579999999998</c:v>
                </c:pt>
                <c:pt idx="6">
                  <c:v>1301.856</c:v>
                </c:pt>
                <c:pt idx="7">
                  <c:v>3857.8739999999998</c:v>
                </c:pt>
                <c:pt idx="8">
                  <c:v>33049.603000000003</c:v>
                </c:pt>
                <c:pt idx="9">
                  <c:v>4434.9260000000004</c:v>
                </c:pt>
                <c:pt idx="10">
                  <c:v>640.42899999999997</c:v>
                </c:pt>
                <c:pt idx="11">
                  <c:v>863.15899999999999</c:v>
                </c:pt>
                <c:pt idx="12">
                  <c:v>7223.1869999999999</c:v>
                </c:pt>
                <c:pt idx="13">
                  <c:v>1071.856</c:v>
                </c:pt>
                <c:pt idx="14">
                  <c:v>24617.144</c:v>
                </c:pt>
                <c:pt idx="15">
                  <c:v>1016.078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B-4203-B3D8-17EF092D7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203136"/>
        <c:axId val="202453504"/>
        <c:axId val="0"/>
      </c:bar3DChart>
      <c:catAx>
        <c:axId val="16220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2453504"/>
        <c:crosses val="autoZero"/>
        <c:auto val="1"/>
        <c:lblAlgn val="ctr"/>
        <c:lblOffset val="100"/>
        <c:noMultiLvlLbl val="0"/>
      </c:catAx>
      <c:valAx>
        <c:axId val="20245350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62203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Chieti 1°</a:t>
            </a:r>
            <a:r>
              <a:rPr lang="it-IT" baseline="0"/>
              <a:t> trim 2024 2023</a:t>
            </a:r>
            <a:endParaRPr lang="it-IT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Q1'!$A$180</c:f>
              <c:strCache>
                <c:ptCount val="1"/>
                <c:pt idx="0">
                  <c:v>Chieti 1° trim 23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2024 Q1'!$B$178:$Q$178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2024 Q1'!$B$180:$Q$180</c:f>
              <c:numCache>
                <c:formatCode>#,##0.0</c:formatCode>
                <c:ptCount val="16"/>
                <c:pt idx="0">
                  <c:v>644902.47</c:v>
                </c:pt>
                <c:pt idx="1">
                  <c:v>31621.09</c:v>
                </c:pt>
                <c:pt idx="2">
                  <c:v>152298.37</c:v>
                </c:pt>
                <c:pt idx="3">
                  <c:v>115232.29</c:v>
                </c:pt>
                <c:pt idx="4">
                  <c:v>33869.550000000003</c:v>
                </c:pt>
                <c:pt idx="5">
                  <c:v>2116.08</c:v>
                </c:pt>
                <c:pt idx="6">
                  <c:v>20794.830000000002</c:v>
                </c:pt>
                <c:pt idx="7">
                  <c:v>6730.25</c:v>
                </c:pt>
                <c:pt idx="8">
                  <c:v>6984.39</c:v>
                </c:pt>
                <c:pt idx="9">
                  <c:v>5945.73</c:v>
                </c:pt>
                <c:pt idx="10">
                  <c:v>135205.93</c:v>
                </c:pt>
                <c:pt idx="11">
                  <c:v>2477.7399999999998</c:v>
                </c:pt>
                <c:pt idx="12">
                  <c:v>35814.839999999997</c:v>
                </c:pt>
                <c:pt idx="13">
                  <c:v>5380.41</c:v>
                </c:pt>
                <c:pt idx="14">
                  <c:v>2601.9499999999998</c:v>
                </c:pt>
                <c:pt idx="15">
                  <c:v>131745.60000000001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ED-4E38-9B7B-289E4925044B}"/>
            </c:ext>
          </c:extLst>
        </c:ser>
        <c:ser>
          <c:idx val="0"/>
          <c:order val="1"/>
          <c:tx>
            <c:strRef>
              <c:f>' 2024 Q1'!$A$179</c:f>
              <c:strCache>
                <c:ptCount val="1"/>
                <c:pt idx="0">
                  <c:v>Chieti 1° trim 24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2024 Q1'!$B$178:$Q$178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2024 Q1'!$B$179:$Q$179</c:f>
              <c:numCache>
                <c:formatCode>#,##0.0</c:formatCode>
                <c:ptCount val="16"/>
                <c:pt idx="0">
                  <c:v>717227.97</c:v>
                </c:pt>
                <c:pt idx="1">
                  <c:v>32909.142</c:v>
                </c:pt>
                <c:pt idx="2">
                  <c:v>174166.53599999999</c:v>
                </c:pt>
                <c:pt idx="3">
                  <c:v>93001.766000000003</c:v>
                </c:pt>
                <c:pt idx="4">
                  <c:v>21538.274000000001</c:v>
                </c:pt>
                <c:pt idx="5">
                  <c:v>8991.1299999999992</c:v>
                </c:pt>
                <c:pt idx="6">
                  <c:v>5473.692</c:v>
                </c:pt>
                <c:pt idx="7">
                  <c:v>6864.7240000000002</c:v>
                </c:pt>
                <c:pt idx="8">
                  <c:v>146562.962</c:v>
                </c:pt>
                <c:pt idx="9">
                  <c:v>2461.5</c:v>
                </c:pt>
                <c:pt idx="10">
                  <c:v>22723.431</c:v>
                </c:pt>
                <c:pt idx="11">
                  <c:v>3317.2730000000001</c:v>
                </c:pt>
                <c:pt idx="12">
                  <c:v>7130.5749999999998</c:v>
                </c:pt>
                <c:pt idx="13">
                  <c:v>2253.116</c:v>
                </c:pt>
                <c:pt idx="14">
                  <c:v>232190.443</c:v>
                </c:pt>
                <c:pt idx="15">
                  <c:v>7131.0159999999996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ED-4E38-9B7B-289E4925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1323008"/>
        <c:axId val="202455808"/>
        <c:axId val="0"/>
      </c:bar3DChart>
      <c:catAx>
        <c:axId val="16132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2455808"/>
        <c:crosses val="autoZero"/>
        <c:auto val="1"/>
        <c:lblAlgn val="ctr"/>
        <c:lblOffset val="100"/>
        <c:noMultiLvlLbl val="0"/>
      </c:catAx>
      <c:valAx>
        <c:axId val="20245580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61323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 Q3 Q4'!$A$58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Q4'!$B$58:$Q$58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4-4C3E-A19A-3A8E7B1989B5}"/>
            </c:ext>
          </c:extLst>
        </c:ser>
        <c:ser>
          <c:idx val="2"/>
          <c:order val="1"/>
          <c:tx>
            <c:strRef>
              <c:f>' 2023 Q1 Q2 Q3 Q4'!$A$59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Q4'!$B$59:$Q$59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E4-4C3E-A19A-3A8E7B19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343488"/>
        <c:axId val="219378752"/>
      </c:barChart>
      <c:catAx>
        <c:axId val="177343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9378752"/>
        <c:crosses val="autoZero"/>
        <c:auto val="1"/>
        <c:lblAlgn val="ctr"/>
        <c:lblOffset val="100"/>
        <c:noMultiLvlLbl val="0"/>
      </c:catAx>
      <c:valAx>
        <c:axId val="219378752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177343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7-4B8E-9F5A-8151F9EB5B77}"/>
            </c:ext>
          </c:extLst>
        </c:ser>
        <c:ser>
          <c:idx val="0"/>
          <c:order val="1"/>
          <c:tx>
            <c:strRef>
              <c:f>' 2023 Q1 Q2 Q3 Q4'!$A$174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7-4B8E-9F5A-8151F9EB5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0085504"/>
        <c:axId val="220480064"/>
        <c:axId val="0"/>
      </c:bar3DChart>
      <c:catAx>
        <c:axId val="200085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0480064"/>
        <c:crosses val="autoZero"/>
        <c:auto val="1"/>
        <c:lblAlgn val="ctr"/>
        <c:lblOffset val="100"/>
        <c:noMultiLvlLbl val="0"/>
      </c:catAx>
      <c:valAx>
        <c:axId val="220480064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00085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5-4360-A16A-4AD80BA280E2}"/>
            </c:ext>
          </c:extLst>
        </c:ser>
        <c:ser>
          <c:idx val="0"/>
          <c:order val="1"/>
          <c:tx>
            <c:strRef>
              <c:f>' 2023 Q1 Q2 Q3 Q4'!$A$179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Q4'!$B$179:$Q$179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E5-4360-A16A-4AD80BA28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7344000"/>
        <c:axId val="220482368"/>
        <c:axId val="0"/>
      </c:bar3DChart>
      <c:catAx>
        <c:axId val="177344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0482368"/>
        <c:crosses val="autoZero"/>
        <c:auto val="1"/>
        <c:lblAlgn val="ctr"/>
        <c:lblOffset val="100"/>
        <c:noMultiLvlLbl val="0"/>
      </c:catAx>
      <c:valAx>
        <c:axId val="2204823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77344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zoomScaleNormal="100" workbookViewId="0">
      <selection activeCell="B25" sqref="B25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57</v>
      </c>
    </row>
    <row r="4" spans="1:18" ht="30" x14ac:dyDescent="0.25">
      <c r="A4" s="3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16" t="s">
        <v>22</v>
      </c>
      <c r="B6" s="5">
        <v>1088458.0959999999</v>
      </c>
      <c r="C6" s="5">
        <v>51240.972999999998</v>
      </c>
      <c r="D6" s="5">
        <v>285504.337</v>
      </c>
      <c r="E6" s="5">
        <v>110750.72900000001</v>
      </c>
      <c r="F6" s="5">
        <v>61065.578000000001</v>
      </c>
      <c r="G6" s="5">
        <v>21769.072</v>
      </c>
      <c r="H6" s="5">
        <v>10366.69</v>
      </c>
      <c r="I6" s="5">
        <v>16172.012000000001</v>
      </c>
      <c r="J6" s="5">
        <v>702615.08600000001</v>
      </c>
      <c r="K6" s="5">
        <v>7256.6890000000003</v>
      </c>
      <c r="L6" s="5">
        <v>27033.824000000001</v>
      </c>
      <c r="M6" s="5">
        <v>11439.163</v>
      </c>
      <c r="N6" s="5">
        <v>27488.21</v>
      </c>
      <c r="O6" s="5">
        <v>4867.0940000000001</v>
      </c>
      <c r="P6" s="5">
        <v>306417.82900000003</v>
      </c>
      <c r="Q6" s="5">
        <v>8937.8950000000004</v>
      </c>
      <c r="R6" s="5">
        <v>2741383.2769999998</v>
      </c>
    </row>
    <row r="7" spans="1:18" x14ac:dyDescent="0.25">
      <c r="A7" s="16" t="s">
        <v>23</v>
      </c>
      <c r="B7" s="5">
        <v>47689.186000000002</v>
      </c>
      <c r="C7" s="5">
        <v>2712.2829999999999</v>
      </c>
      <c r="D7" s="5">
        <v>12185.648999999999</v>
      </c>
      <c r="E7" s="5">
        <v>3824.9340000000002</v>
      </c>
      <c r="F7" s="5">
        <v>22693.923999999999</v>
      </c>
      <c r="G7" s="5">
        <v>2115.2579999999998</v>
      </c>
      <c r="H7" s="5">
        <v>1301.856</v>
      </c>
      <c r="I7" s="5">
        <v>3857.8739999999998</v>
      </c>
      <c r="J7" s="5">
        <v>33049.603000000003</v>
      </c>
      <c r="K7" s="5">
        <v>4434.9260000000004</v>
      </c>
      <c r="L7" s="5">
        <v>640.42899999999997</v>
      </c>
      <c r="M7" s="5">
        <v>863.15899999999999</v>
      </c>
      <c r="N7" s="5">
        <v>7223.1869999999999</v>
      </c>
      <c r="O7" s="5">
        <v>1071.856</v>
      </c>
      <c r="P7" s="5">
        <v>24617.144</v>
      </c>
      <c r="Q7" s="5">
        <v>1016.078</v>
      </c>
      <c r="R7" s="5">
        <v>169297.34599999999</v>
      </c>
    </row>
    <row r="8" spans="1:18" x14ac:dyDescent="0.25">
      <c r="A8" s="16" t="s">
        <v>24</v>
      </c>
      <c r="B8" s="5">
        <v>717227.97</v>
      </c>
      <c r="C8" s="5">
        <v>32909.142</v>
      </c>
      <c r="D8" s="5">
        <v>174166.53599999999</v>
      </c>
      <c r="E8" s="5">
        <v>93001.766000000003</v>
      </c>
      <c r="F8" s="5">
        <v>21538.274000000001</v>
      </c>
      <c r="G8" s="5">
        <v>8991.1299999999992</v>
      </c>
      <c r="H8" s="5">
        <v>5473.692</v>
      </c>
      <c r="I8" s="5">
        <v>6864.7240000000002</v>
      </c>
      <c r="J8" s="5">
        <v>146562.962</v>
      </c>
      <c r="K8" s="5">
        <v>2461.5</v>
      </c>
      <c r="L8" s="5">
        <v>22723.431</v>
      </c>
      <c r="M8" s="5">
        <v>3317.2730000000001</v>
      </c>
      <c r="N8" s="5">
        <v>7130.5749999999998</v>
      </c>
      <c r="O8" s="5">
        <v>2253.116</v>
      </c>
      <c r="P8" s="5">
        <v>232190.443</v>
      </c>
      <c r="Q8" s="5">
        <v>7131.0159999999996</v>
      </c>
      <c r="R8" s="5">
        <v>1483943.55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58</v>
      </c>
    </row>
    <row r="17" spans="1:20" ht="30" x14ac:dyDescent="0.25">
      <c r="A17" s="3" t="s">
        <v>2</v>
      </c>
      <c r="B17" s="16" t="s">
        <v>3</v>
      </c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6" t="s">
        <v>14</v>
      </c>
      <c r="N17" s="16" t="s">
        <v>15</v>
      </c>
      <c r="O17" s="16" t="s">
        <v>16</v>
      </c>
      <c r="P17" s="16" t="s">
        <v>17</v>
      </c>
      <c r="Q17" s="16" t="s">
        <v>18</v>
      </c>
      <c r="R17" s="16" t="s">
        <v>19</v>
      </c>
      <c r="T17" s="11" t="s">
        <v>49</v>
      </c>
    </row>
    <row r="18" spans="1:20" x14ac:dyDescent="0.25">
      <c r="A18" s="3" t="s">
        <v>20</v>
      </c>
      <c r="B18" s="16" t="s">
        <v>21</v>
      </c>
      <c r="C18" s="16" t="s">
        <v>21</v>
      </c>
      <c r="D18" s="16" t="s">
        <v>21</v>
      </c>
      <c r="E18" s="16" t="s">
        <v>21</v>
      </c>
      <c r="F18" s="16" t="s">
        <v>21</v>
      </c>
      <c r="G18" s="16" t="s">
        <v>21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  <c r="M18" s="16" t="s">
        <v>21</v>
      </c>
      <c r="N18" s="16" t="s">
        <v>21</v>
      </c>
      <c r="O18" s="16" t="s">
        <v>21</v>
      </c>
      <c r="P18" s="16" t="s">
        <v>21</v>
      </c>
      <c r="Q18" s="16" t="s">
        <v>21</v>
      </c>
      <c r="R18" s="16" t="s">
        <v>21</v>
      </c>
    </row>
    <row r="19" spans="1:20" x14ac:dyDescent="0.25">
      <c r="A19" s="16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T19" s="10">
        <f>+R6+R19</f>
        <v>2741383.2769999998</v>
      </c>
    </row>
    <row r="20" spans="1:20" x14ac:dyDescent="0.25">
      <c r="A20" s="16" t="s">
        <v>23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T20" s="10">
        <f t="shared" ref="T20:T21" si="0">+R7+R20</f>
        <v>169297.34599999999</v>
      </c>
    </row>
    <row r="21" spans="1:20" x14ac:dyDescent="0.25">
      <c r="A21" s="16" t="s">
        <v>24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T21" s="10">
        <f t="shared" si="0"/>
        <v>1483943.55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59</v>
      </c>
    </row>
    <row r="30" spans="1:20" ht="30" x14ac:dyDescent="0.25">
      <c r="A30" s="3" t="s">
        <v>2</v>
      </c>
      <c r="B30" s="16" t="s">
        <v>3</v>
      </c>
      <c r="C30" s="16" t="s">
        <v>4</v>
      </c>
      <c r="D30" s="16" t="s">
        <v>5</v>
      </c>
      <c r="E30" s="16" t="s">
        <v>6</v>
      </c>
      <c r="F30" s="16" t="s">
        <v>7</v>
      </c>
      <c r="G30" s="16" t="s">
        <v>8</v>
      </c>
      <c r="H30" s="16" t="s">
        <v>9</v>
      </c>
      <c r="I30" s="16" t="s">
        <v>10</v>
      </c>
      <c r="J30" s="16" t="s">
        <v>11</v>
      </c>
      <c r="K30" s="16" t="s">
        <v>12</v>
      </c>
      <c r="L30" s="16" t="s">
        <v>13</v>
      </c>
      <c r="M30" s="16" t="s">
        <v>14</v>
      </c>
      <c r="N30" s="16" t="s">
        <v>15</v>
      </c>
      <c r="O30" s="16" t="s">
        <v>16</v>
      </c>
      <c r="P30" s="16" t="s">
        <v>17</v>
      </c>
      <c r="Q30" s="16" t="s">
        <v>18</v>
      </c>
      <c r="R30" s="16" t="s">
        <v>19</v>
      </c>
    </row>
    <row r="31" spans="1:20" x14ac:dyDescent="0.25">
      <c r="A31" s="3" t="s">
        <v>20</v>
      </c>
      <c r="B31" s="16" t="s">
        <v>21</v>
      </c>
      <c r="C31" s="16" t="s">
        <v>21</v>
      </c>
      <c r="D31" s="16" t="s">
        <v>21</v>
      </c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</row>
    <row r="32" spans="1:20" x14ac:dyDescent="0.25">
      <c r="A32" s="16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21" x14ac:dyDescent="0.25">
      <c r="A33" s="16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21" x14ac:dyDescent="0.25">
      <c r="A34" s="16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60</v>
      </c>
    </row>
    <row r="43" spans="1:21" ht="30" x14ac:dyDescent="0.25">
      <c r="A43" s="3" t="s">
        <v>2</v>
      </c>
      <c r="B43" s="16" t="s">
        <v>3</v>
      </c>
      <c r="C43" s="16" t="s">
        <v>4</v>
      </c>
      <c r="D43" s="16" t="s">
        <v>5</v>
      </c>
      <c r="E43" s="16" t="s">
        <v>6</v>
      </c>
      <c r="F43" s="16" t="s">
        <v>7</v>
      </c>
      <c r="G43" s="16" t="s">
        <v>8</v>
      </c>
      <c r="H43" s="16" t="s">
        <v>9</v>
      </c>
      <c r="I43" s="16" t="s">
        <v>10</v>
      </c>
      <c r="J43" s="16" t="s">
        <v>11</v>
      </c>
      <c r="K43" s="16" t="s">
        <v>12</v>
      </c>
      <c r="L43" s="16" t="s">
        <v>13</v>
      </c>
      <c r="M43" s="16" t="s">
        <v>14</v>
      </c>
      <c r="N43" s="16" t="s">
        <v>15</v>
      </c>
      <c r="O43" s="16" t="s">
        <v>16</v>
      </c>
      <c r="P43" s="16" t="s">
        <v>17</v>
      </c>
      <c r="Q43" s="16" t="s">
        <v>18</v>
      </c>
      <c r="R43" s="16" t="s">
        <v>19</v>
      </c>
      <c r="T43" s="11" t="s">
        <v>51</v>
      </c>
      <c r="U43" s="11" t="s">
        <v>50</v>
      </c>
    </row>
    <row r="44" spans="1:21" x14ac:dyDescent="0.25">
      <c r="A44" s="3" t="s">
        <v>20</v>
      </c>
      <c r="B44" s="16" t="s">
        <v>21</v>
      </c>
      <c r="C44" s="16" t="s">
        <v>21</v>
      </c>
      <c r="D44" s="16" t="s">
        <v>21</v>
      </c>
      <c r="E44" s="16" t="s">
        <v>21</v>
      </c>
      <c r="F44" s="16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</row>
    <row r="45" spans="1:21" x14ac:dyDescent="0.25">
      <c r="A45" s="16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10">
        <f>+R32+R45</f>
        <v>0</v>
      </c>
      <c r="U45" s="12">
        <f>+(T45-T19)/T19</f>
        <v>-1</v>
      </c>
    </row>
    <row r="46" spans="1:21" x14ac:dyDescent="0.25">
      <c r="A46" s="16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0">
        <f t="shared" ref="T46:T47" si="1">+R33+R46</f>
        <v>0</v>
      </c>
      <c r="U46" s="12">
        <f t="shared" ref="U46:U47" si="2">+(T46-T20)/T20</f>
        <v>-1</v>
      </c>
    </row>
    <row r="47" spans="1:21" x14ac:dyDescent="0.25">
      <c r="A47" s="16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0">
        <f t="shared" si="1"/>
        <v>0</v>
      </c>
      <c r="U47" s="12">
        <f t="shared" si="2"/>
        <v>-1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61</v>
      </c>
    </row>
    <row r="54" spans="1:18" x14ac:dyDescent="0.25">
      <c r="A54" s="2"/>
    </row>
    <row r="55" spans="1:18" ht="30" x14ac:dyDescent="0.25">
      <c r="A55" s="3" t="s">
        <v>2</v>
      </c>
      <c r="B55" s="16" t="s">
        <v>3</v>
      </c>
      <c r="C55" s="16" t="s">
        <v>4</v>
      </c>
      <c r="D55" s="16" t="s">
        <v>5</v>
      </c>
      <c r="E55" s="16" t="s">
        <v>6</v>
      </c>
      <c r="F55" s="16" t="s">
        <v>7</v>
      </c>
      <c r="G55" s="16" t="s">
        <v>8</v>
      </c>
      <c r="H55" s="16" t="s">
        <v>9</v>
      </c>
      <c r="I55" s="16" t="s">
        <v>10</v>
      </c>
      <c r="J55" s="16" t="s">
        <v>11</v>
      </c>
      <c r="K55" s="16" t="s">
        <v>12</v>
      </c>
      <c r="L55" s="16" t="s">
        <v>13</v>
      </c>
      <c r="M55" s="16" t="s">
        <v>14</v>
      </c>
      <c r="N55" s="16" t="s">
        <v>15</v>
      </c>
      <c r="O55" s="16" t="s">
        <v>16</v>
      </c>
      <c r="P55" s="16" t="s">
        <v>17</v>
      </c>
      <c r="Q55" s="16" t="s">
        <v>18</v>
      </c>
      <c r="R55" s="16" t="s">
        <v>19</v>
      </c>
    </row>
    <row r="56" spans="1:18" x14ac:dyDescent="0.25">
      <c r="A56" s="3" t="s">
        <v>20</v>
      </c>
      <c r="B56" s="16" t="s">
        <v>21</v>
      </c>
      <c r="C56" s="16" t="s">
        <v>21</v>
      </c>
      <c r="D56" s="16" t="s">
        <v>21</v>
      </c>
      <c r="E56" s="16" t="s">
        <v>21</v>
      </c>
      <c r="F56" s="16" t="s">
        <v>21</v>
      </c>
      <c r="G56" s="16" t="s">
        <v>21</v>
      </c>
      <c r="H56" s="16" t="s">
        <v>21</v>
      </c>
      <c r="I56" s="16" t="s">
        <v>21</v>
      </c>
      <c r="J56" s="16" t="s">
        <v>21</v>
      </c>
      <c r="K56" s="16" t="s">
        <v>21</v>
      </c>
      <c r="L56" s="16" t="s">
        <v>21</v>
      </c>
      <c r="M56" s="16" t="s">
        <v>21</v>
      </c>
      <c r="N56" s="16" t="s">
        <v>21</v>
      </c>
      <c r="O56" s="16" t="s">
        <v>21</v>
      </c>
      <c r="P56" s="16" t="s">
        <v>21</v>
      </c>
      <c r="Q56" s="16" t="s">
        <v>21</v>
      </c>
      <c r="R56" s="16" t="s">
        <v>21</v>
      </c>
    </row>
    <row r="57" spans="1:18" x14ac:dyDescent="0.25">
      <c r="A57" s="16" t="s">
        <v>22</v>
      </c>
      <c r="B57" s="5">
        <v>1088458.0959999999</v>
      </c>
      <c r="C57" s="5">
        <v>51240.972999999998</v>
      </c>
      <c r="D57" s="5">
        <v>285504.337</v>
      </c>
      <c r="E57" s="5">
        <v>110750.72900000001</v>
      </c>
      <c r="F57" s="5">
        <v>61065.578000000001</v>
      </c>
      <c r="G57" s="5">
        <v>21769.072</v>
      </c>
      <c r="H57" s="5">
        <v>10366.69</v>
      </c>
      <c r="I57" s="5">
        <v>16172.012000000001</v>
      </c>
      <c r="J57" s="5">
        <v>702615.08600000001</v>
      </c>
      <c r="K57" s="5">
        <v>7256.6890000000003</v>
      </c>
      <c r="L57" s="5">
        <v>27033.824000000001</v>
      </c>
      <c r="M57" s="5">
        <v>11439.163</v>
      </c>
      <c r="N57" s="5">
        <v>27488.21</v>
      </c>
      <c r="O57" s="5">
        <v>4867.0940000000001</v>
      </c>
      <c r="P57" s="5">
        <v>306417.82900000003</v>
      </c>
      <c r="Q57" s="5">
        <v>8937.8950000000004</v>
      </c>
      <c r="R57" s="5">
        <f t="shared" ref="C57:R59" si="3">+R6+R19+R32+R45</f>
        <v>2741383.2769999998</v>
      </c>
    </row>
    <row r="58" spans="1:18" x14ac:dyDescent="0.25">
      <c r="A58" s="16" t="s">
        <v>23</v>
      </c>
      <c r="B58" s="5">
        <v>47689.186000000002</v>
      </c>
      <c r="C58" s="5">
        <v>2712.2829999999999</v>
      </c>
      <c r="D58" s="5">
        <v>12185.648999999999</v>
      </c>
      <c r="E58" s="5">
        <v>3824.9340000000002</v>
      </c>
      <c r="F58" s="5">
        <v>22693.923999999999</v>
      </c>
      <c r="G58" s="5">
        <v>2115.2579999999998</v>
      </c>
      <c r="H58" s="5">
        <v>1301.856</v>
      </c>
      <c r="I58" s="5">
        <v>3857.8739999999998</v>
      </c>
      <c r="J58" s="5">
        <v>33049.603000000003</v>
      </c>
      <c r="K58" s="5">
        <v>4434.9260000000004</v>
      </c>
      <c r="L58" s="5">
        <v>640.42899999999997</v>
      </c>
      <c r="M58" s="5">
        <v>863.15899999999999</v>
      </c>
      <c r="N58" s="5">
        <v>7223.1869999999999</v>
      </c>
      <c r="O58" s="5">
        <v>1071.856</v>
      </c>
      <c r="P58" s="5">
        <v>24617.144</v>
      </c>
      <c r="Q58" s="5">
        <v>1016.078</v>
      </c>
      <c r="R58" s="5">
        <f t="shared" si="3"/>
        <v>169297.34599999999</v>
      </c>
    </row>
    <row r="59" spans="1:18" x14ac:dyDescent="0.25">
      <c r="A59" s="16" t="s">
        <v>24</v>
      </c>
      <c r="B59" s="5">
        <v>717227.97</v>
      </c>
      <c r="C59" s="5">
        <v>32909.142</v>
      </c>
      <c r="D59" s="5">
        <v>174166.53599999999</v>
      </c>
      <c r="E59" s="5">
        <v>93001.766000000003</v>
      </c>
      <c r="F59" s="5">
        <v>21538.274000000001</v>
      </c>
      <c r="G59" s="5">
        <v>8991.1299999999992</v>
      </c>
      <c r="H59" s="5">
        <v>5473.692</v>
      </c>
      <c r="I59" s="5">
        <v>6864.7240000000002</v>
      </c>
      <c r="J59" s="5">
        <v>146562.962</v>
      </c>
      <c r="K59" s="5">
        <v>2461.5</v>
      </c>
      <c r="L59" s="5">
        <v>22723.431</v>
      </c>
      <c r="M59" s="5">
        <v>3317.2730000000001</v>
      </c>
      <c r="N59" s="5">
        <v>7130.5749999999998</v>
      </c>
      <c r="O59" s="5">
        <v>2253.116</v>
      </c>
      <c r="P59" s="5">
        <v>232190.443</v>
      </c>
      <c r="Q59" s="5">
        <v>7131.0159999999996</v>
      </c>
      <c r="R59" s="5">
        <f t="shared" si="3"/>
        <v>1483943.55</v>
      </c>
    </row>
    <row r="64" spans="1:18" ht="30" x14ac:dyDescent="0.25">
      <c r="A64" s="3" t="s">
        <v>2</v>
      </c>
      <c r="B64" s="16" t="s">
        <v>3</v>
      </c>
      <c r="C64" s="16" t="s">
        <v>4</v>
      </c>
      <c r="D64" s="16" t="s">
        <v>5</v>
      </c>
      <c r="E64" s="16" t="s">
        <v>6</v>
      </c>
      <c r="F64" s="16" t="s">
        <v>7</v>
      </c>
      <c r="G64" s="16" t="s">
        <v>8</v>
      </c>
      <c r="H64" s="16" t="s">
        <v>9</v>
      </c>
      <c r="I64" s="16" t="s">
        <v>10</v>
      </c>
      <c r="J64" s="16" t="s">
        <v>11</v>
      </c>
      <c r="K64" s="16" t="s">
        <v>12</v>
      </c>
      <c r="L64" s="16" t="s">
        <v>13</v>
      </c>
      <c r="M64" s="16" t="s">
        <v>14</v>
      </c>
      <c r="N64" s="16" t="s">
        <v>15</v>
      </c>
      <c r="O64" s="16" t="s">
        <v>16</v>
      </c>
      <c r="P64" s="16" t="s">
        <v>17</v>
      </c>
      <c r="Q64" s="16" t="s">
        <v>18</v>
      </c>
      <c r="R64" s="16" t="s">
        <v>19</v>
      </c>
    </row>
    <row r="65" spans="1:20" x14ac:dyDescent="0.25">
      <c r="A65" s="3" t="s">
        <v>20</v>
      </c>
      <c r="B65" s="16" t="s">
        <v>21</v>
      </c>
      <c r="C65" s="16" t="s">
        <v>21</v>
      </c>
      <c r="D65" s="16" t="s">
        <v>21</v>
      </c>
      <c r="E65" s="16" t="s">
        <v>21</v>
      </c>
      <c r="F65" s="16" t="s">
        <v>21</v>
      </c>
      <c r="G65" s="16" t="s">
        <v>21</v>
      </c>
      <c r="H65" s="16" t="s">
        <v>21</v>
      </c>
      <c r="I65" s="16" t="s">
        <v>21</v>
      </c>
      <c r="J65" s="16" t="s">
        <v>21</v>
      </c>
      <c r="K65" s="16" t="s">
        <v>21</v>
      </c>
      <c r="L65" s="16" t="s">
        <v>21</v>
      </c>
      <c r="M65" s="16" t="s">
        <v>21</v>
      </c>
      <c r="N65" s="16" t="s">
        <v>21</v>
      </c>
      <c r="O65" s="16" t="s">
        <v>21</v>
      </c>
      <c r="P65" s="16" t="s">
        <v>21</v>
      </c>
      <c r="Q65" s="16" t="s">
        <v>21</v>
      </c>
      <c r="R65" s="16" t="s">
        <v>21</v>
      </c>
    </row>
    <row r="66" spans="1:20" x14ac:dyDescent="0.25">
      <c r="A66" s="16" t="s">
        <v>22</v>
      </c>
      <c r="B66" s="5">
        <v>1088458.0959999999</v>
      </c>
      <c r="C66" s="5">
        <v>51240.972999999998</v>
      </c>
      <c r="D66" s="5">
        <v>285504.337</v>
      </c>
      <c r="E66" s="5">
        <v>110750.72900000001</v>
      </c>
      <c r="F66" s="5">
        <v>61065.578000000001</v>
      </c>
      <c r="G66" s="5">
        <v>21769.072</v>
      </c>
      <c r="H66" s="5">
        <v>10366.69</v>
      </c>
      <c r="I66" s="5">
        <v>16172.012000000001</v>
      </c>
      <c r="J66" s="5">
        <v>702615.08600000001</v>
      </c>
      <c r="K66" s="5">
        <v>7256.6890000000003</v>
      </c>
      <c r="L66" s="5">
        <v>27033.824000000001</v>
      </c>
      <c r="M66" s="5">
        <v>11439.163</v>
      </c>
      <c r="N66" s="5">
        <v>27488.21</v>
      </c>
      <c r="O66" s="5">
        <v>4867.0940000000001</v>
      </c>
      <c r="P66" s="5">
        <v>306417.82900000003</v>
      </c>
      <c r="Q66" s="5">
        <v>8937.8950000000004</v>
      </c>
      <c r="R66" s="5">
        <f t="shared" ref="C66:R66" si="4">+R57</f>
        <v>2741383.2769999998</v>
      </c>
    </row>
    <row r="67" spans="1:20" x14ac:dyDescent="0.25">
      <c r="A67" s="16"/>
      <c r="B67" s="14">
        <v>0.39704703283633547</v>
      </c>
      <c r="C67" s="14">
        <v>1.8691648639541914E-2</v>
      </c>
      <c r="D67" s="14">
        <v>0.1041460854435642</v>
      </c>
      <c r="E67" s="14">
        <v>4.0399578537299155E-2</v>
      </c>
      <c r="F67" s="14">
        <v>2.2275461630022926E-2</v>
      </c>
      <c r="G67" s="14">
        <v>7.9409078557678824E-3</v>
      </c>
      <c r="H67" s="14">
        <v>3.7815544024711002E-3</v>
      </c>
      <c r="I67" s="14">
        <v>5.8992159672388638E-3</v>
      </c>
      <c r="J67" s="14">
        <v>0.2562994718377718</v>
      </c>
      <c r="K67" s="14">
        <v>2.6470902704058483E-3</v>
      </c>
      <c r="L67" s="14">
        <v>9.8613806492553434E-3</v>
      </c>
      <c r="M67" s="14">
        <v>4.172770402436507E-3</v>
      </c>
      <c r="N67" s="14">
        <v>1.0027131277346011E-2</v>
      </c>
      <c r="O67" s="14">
        <v>1.7754153681590436E-3</v>
      </c>
      <c r="P67" s="14">
        <v>0.11177489538614416</v>
      </c>
      <c r="Q67" s="14">
        <v>3.2603594962398253E-3</v>
      </c>
      <c r="R67" s="14">
        <f t="shared" ref="C67:R67" si="5">+R66/$R$66</f>
        <v>1</v>
      </c>
    </row>
    <row r="68" spans="1:20" x14ac:dyDescent="0.25">
      <c r="A68" s="16" t="s">
        <v>23</v>
      </c>
      <c r="B68" s="5">
        <v>47689.186000000002</v>
      </c>
      <c r="C68" s="5">
        <v>2712.2829999999999</v>
      </c>
      <c r="D68" s="5">
        <v>12185.648999999999</v>
      </c>
      <c r="E68" s="5">
        <v>3824.9340000000002</v>
      </c>
      <c r="F68" s="5">
        <v>22693.923999999999</v>
      </c>
      <c r="G68" s="5">
        <v>2115.2579999999998</v>
      </c>
      <c r="H68" s="5">
        <v>1301.856</v>
      </c>
      <c r="I68" s="5">
        <v>3857.8739999999998</v>
      </c>
      <c r="J68" s="5">
        <v>33049.603000000003</v>
      </c>
      <c r="K68" s="5">
        <v>4434.9260000000004</v>
      </c>
      <c r="L68" s="5">
        <v>640.42899999999997</v>
      </c>
      <c r="M68" s="5">
        <v>863.15899999999999</v>
      </c>
      <c r="N68" s="5">
        <v>7223.1869999999999</v>
      </c>
      <c r="O68" s="5">
        <v>1071.856</v>
      </c>
      <c r="P68" s="5">
        <v>24617.144</v>
      </c>
      <c r="Q68" s="5">
        <v>1016.078</v>
      </c>
      <c r="R68" s="5">
        <f t="shared" ref="C68:R68" si="6">+R58</f>
        <v>169297.34599999999</v>
      </c>
    </row>
    <row r="69" spans="1:20" x14ac:dyDescent="0.25">
      <c r="A69" s="16"/>
      <c r="B69" s="14">
        <v>0.28168891672997642</v>
      </c>
      <c r="C69" s="14">
        <v>1.6020824094903414E-2</v>
      </c>
      <c r="D69" s="14">
        <v>7.1977791075354486E-2</v>
      </c>
      <c r="E69" s="14">
        <v>2.259299445840102E-2</v>
      </c>
      <c r="F69" s="14">
        <v>0.1340477245284164</v>
      </c>
      <c r="G69" s="14">
        <v>1.2494336443998359E-2</v>
      </c>
      <c r="H69" s="14">
        <v>7.6897602399508382E-3</v>
      </c>
      <c r="I69" s="14">
        <v>2.2787563367945532E-2</v>
      </c>
      <c r="J69" s="14">
        <v>0.19521630894320105</v>
      </c>
      <c r="K69" s="14">
        <v>2.619607515879192E-2</v>
      </c>
      <c r="L69" s="14">
        <v>3.7828649717875674E-3</v>
      </c>
      <c r="M69" s="14">
        <v>5.0984792165613751E-3</v>
      </c>
      <c r="N69" s="14">
        <v>4.2665683607349639E-2</v>
      </c>
      <c r="O69" s="14">
        <v>6.3312037980796229E-3</v>
      </c>
      <c r="P69" s="14">
        <v>0.14540773722465797</v>
      </c>
      <c r="Q69" s="14">
        <v>6.0017361406244371E-3</v>
      </c>
      <c r="R69" s="14">
        <f t="shared" ref="C69:R69" si="7">+R68/$R$68</f>
        <v>1</v>
      </c>
    </row>
    <row r="70" spans="1:20" x14ac:dyDescent="0.25">
      <c r="A70" s="16" t="s">
        <v>24</v>
      </c>
      <c r="B70" s="5">
        <v>717227.97</v>
      </c>
      <c r="C70" s="5">
        <v>32909.142</v>
      </c>
      <c r="D70" s="5">
        <v>174166.53599999999</v>
      </c>
      <c r="E70" s="5">
        <v>93001.766000000003</v>
      </c>
      <c r="F70" s="5">
        <v>21538.274000000001</v>
      </c>
      <c r="G70" s="5">
        <v>8991.1299999999992</v>
      </c>
      <c r="H70" s="5">
        <v>5473.692</v>
      </c>
      <c r="I70" s="5">
        <v>6864.7240000000002</v>
      </c>
      <c r="J70" s="5">
        <v>146562.962</v>
      </c>
      <c r="K70" s="5">
        <v>2461.5</v>
      </c>
      <c r="L70" s="5">
        <v>22723.431</v>
      </c>
      <c r="M70" s="5">
        <v>3317.2730000000001</v>
      </c>
      <c r="N70" s="5">
        <v>7130.5749999999998</v>
      </c>
      <c r="O70" s="5">
        <v>2253.116</v>
      </c>
      <c r="P70" s="5">
        <v>232190.443</v>
      </c>
      <c r="Q70" s="5">
        <v>7131.0159999999996</v>
      </c>
      <c r="R70" s="5">
        <f t="shared" ref="C70:R70" si="8">+R59</f>
        <v>1483943.55</v>
      </c>
    </row>
    <row r="71" spans="1:20" x14ac:dyDescent="0.25">
      <c r="B71" s="14">
        <v>0.48332564267690636</v>
      </c>
      <c r="C71" s="14">
        <v>2.2176815283842837E-2</v>
      </c>
      <c r="D71" s="14">
        <v>0.11736735942549835</v>
      </c>
      <c r="E71" s="14">
        <v>6.2672037625690014E-2</v>
      </c>
      <c r="F71" s="14">
        <v>1.4514213832460137E-2</v>
      </c>
      <c r="G71" s="14">
        <v>6.0589434146602131E-3</v>
      </c>
      <c r="H71" s="14">
        <v>3.6886120095336507E-3</v>
      </c>
      <c r="I71" s="14">
        <v>4.6260007666733688E-3</v>
      </c>
      <c r="J71" s="14">
        <v>9.8765860736414121E-2</v>
      </c>
      <c r="K71" s="14">
        <v>1.6587558199232038E-3</v>
      </c>
      <c r="L71" s="14">
        <v>1.5312867527878672E-2</v>
      </c>
      <c r="M71" s="14">
        <v>2.2354441986691476E-3</v>
      </c>
      <c r="N71" s="14">
        <v>4.8051524601458052E-3</v>
      </c>
      <c r="O71" s="14">
        <v>1.5183299930782406E-3</v>
      </c>
      <c r="P71" s="14">
        <v>0.15646851458736419</v>
      </c>
      <c r="Q71" s="14">
        <v>4.8054496412616226E-3</v>
      </c>
      <c r="R71" s="14">
        <f t="shared" ref="C71:R71" si="9">+R70/$R$70</f>
        <v>1</v>
      </c>
    </row>
    <row r="74" spans="1:20" x14ac:dyDescent="0.25">
      <c r="A74" t="s">
        <v>31</v>
      </c>
      <c r="B74" s="10">
        <v>764917.15599999996</v>
      </c>
      <c r="C74" s="10">
        <v>35621.425000000003</v>
      </c>
      <c r="D74" s="10">
        <v>186352.185</v>
      </c>
      <c r="E74" s="10">
        <v>96826.7</v>
      </c>
      <c r="F74" s="10">
        <v>44232.198000000004</v>
      </c>
      <c r="G74" s="10">
        <v>11106.387999999999</v>
      </c>
      <c r="H74" s="10">
        <v>6775.5479999999998</v>
      </c>
      <c r="I74" s="10">
        <v>10722.598</v>
      </c>
      <c r="J74" s="10">
        <v>179612.565</v>
      </c>
      <c r="K74" s="10">
        <v>6896.4260000000004</v>
      </c>
      <c r="L74" s="10">
        <v>23363.86</v>
      </c>
      <c r="M74" s="10">
        <v>4180.4319999999998</v>
      </c>
      <c r="N74" s="10">
        <v>14353.761999999999</v>
      </c>
      <c r="O74" s="10">
        <v>3324.9719999999998</v>
      </c>
      <c r="P74" s="10">
        <v>256807.587</v>
      </c>
      <c r="Q74" s="10">
        <v>8147.0939999999991</v>
      </c>
      <c r="R74" s="10">
        <f t="shared" ref="C74:R74" si="10">+R68+R70</f>
        <v>1653240.8959999999</v>
      </c>
    </row>
    <row r="75" spans="1:20" x14ac:dyDescent="0.25">
      <c r="B75" s="14">
        <v>0.46267737378787899</v>
      </c>
      <c r="C75" s="14">
        <v>2.1546421387340278E-2</v>
      </c>
      <c r="D75" s="14">
        <v>0.11271931722163253</v>
      </c>
      <c r="E75" s="14">
        <v>5.8567810797731441E-2</v>
      </c>
      <c r="F75" s="14">
        <v>2.6754841419069277E-2</v>
      </c>
      <c r="G75" s="14">
        <v>6.7179489854574705E-3</v>
      </c>
      <c r="H75" s="14">
        <v>4.0983428467039323E-3</v>
      </c>
      <c r="I75" s="14">
        <v>6.4858049579726825E-3</v>
      </c>
      <c r="J75" s="14">
        <v>0.10864270623511119</v>
      </c>
      <c r="K75" s="14">
        <v>4.1714586281320735E-3</v>
      </c>
      <c r="L75" s="14">
        <v>1.4132157059826326E-2</v>
      </c>
      <c r="M75" s="14">
        <v>2.5286284715763528E-3</v>
      </c>
      <c r="N75" s="14">
        <v>8.682196305891527E-3</v>
      </c>
      <c r="O75" s="14">
        <v>2.0111842188544555E-3</v>
      </c>
      <c r="P75" s="14">
        <v>0.15533585433395908</v>
      </c>
      <c r="Q75" s="14">
        <v>4.9279533428623823E-3</v>
      </c>
      <c r="R75" s="14">
        <f t="shared" ref="C75:R75" si="11">+R74/$R$74</f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65</v>
      </c>
    </row>
    <row r="81" spans="1:18" x14ac:dyDescent="0.25">
      <c r="A81" s="2"/>
    </row>
    <row r="82" spans="1:18" ht="30" x14ac:dyDescent="0.25">
      <c r="A82" s="3" t="s">
        <v>2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16</v>
      </c>
      <c r="P82" s="16" t="s">
        <v>17</v>
      </c>
      <c r="Q82" s="16" t="s">
        <v>18</v>
      </c>
      <c r="R82" s="16" t="s">
        <v>19</v>
      </c>
    </row>
    <row r="83" spans="1:18" x14ac:dyDescent="0.25">
      <c r="A83" s="3" t="s">
        <v>20</v>
      </c>
      <c r="B83" s="16" t="s">
        <v>21</v>
      </c>
      <c r="C83" s="16" t="s">
        <v>21</v>
      </c>
      <c r="D83" s="16" t="s">
        <v>21</v>
      </c>
      <c r="E83" s="16" t="s">
        <v>21</v>
      </c>
      <c r="F83" s="16" t="s">
        <v>21</v>
      </c>
      <c r="G83" s="16" t="s">
        <v>21</v>
      </c>
      <c r="H83" s="16" t="s">
        <v>21</v>
      </c>
      <c r="I83" s="16" t="s">
        <v>21</v>
      </c>
      <c r="J83" s="16" t="s">
        <v>21</v>
      </c>
      <c r="K83" s="16" t="s">
        <v>21</v>
      </c>
      <c r="L83" s="16" t="s">
        <v>21</v>
      </c>
      <c r="M83" s="16" t="s">
        <v>21</v>
      </c>
      <c r="N83" s="16" t="s">
        <v>21</v>
      </c>
      <c r="O83" s="16" t="s">
        <v>21</v>
      </c>
      <c r="P83" s="16" t="s">
        <v>21</v>
      </c>
      <c r="Q83" s="16" t="s">
        <v>21</v>
      </c>
      <c r="R83" s="16" t="s">
        <v>21</v>
      </c>
    </row>
    <row r="84" spans="1:18" x14ac:dyDescent="0.25">
      <c r="A84" s="16" t="s">
        <v>22</v>
      </c>
      <c r="B84" s="9">
        <v>4.0589182958720424E-2</v>
      </c>
      <c r="C84" s="9">
        <v>9.7926898826800265E-2</v>
      </c>
      <c r="D84" s="9">
        <v>8.4953523083185212E-2</v>
      </c>
      <c r="E84" s="9">
        <v>-0.20765527314643703</v>
      </c>
      <c r="F84" s="9">
        <v>0.41976058317860615</v>
      </c>
      <c r="G84" s="9">
        <v>4.6945657348840371</v>
      </c>
      <c r="H84" s="9">
        <v>-0.71854877923296467</v>
      </c>
      <c r="I84" s="9">
        <v>-0.10713529330572806</v>
      </c>
      <c r="J84" s="9">
        <v>61.501953566653533</v>
      </c>
      <c r="K84" s="9">
        <v>-0.53782701238883046</v>
      </c>
      <c r="L84" s="9">
        <v>-0.94849176527837653</v>
      </c>
      <c r="M84" s="9">
        <v>1.972052607101751</v>
      </c>
      <c r="N84" s="9">
        <v>-0.35479304501884928</v>
      </c>
      <c r="O84" s="9">
        <v>-0.75645350713687021</v>
      </c>
      <c r="P84" s="9">
        <v>65.984920307010938</v>
      </c>
      <c r="Q84" s="9">
        <v>-0.95926245397145604</v>
      </c>
      <c r="R84" s="9">
        <f>+(R66-'2022-Q1 Q2 q3 q4'!R66)/'2022-Q1 Q2 q3 q4'!R66</f>
        <v>-0.69058674601855408</v>
      </c>
    </row>
    <row r="85" spans="1:18" x14ac:dyDescent="0.25">
      <c r="A85" s="16" t="s">
        <v>23</v>
      </c>
      <c r="B85" s="9">
        <v>-9.0054246917505697E-3</v>
      </c>
      <c r="C85" s="9">
        <v>0.21464180314287129</v>
      </c>
      <c r="D85" s="9">
        <v>-0.20042197885840649</v>
      </c>
      <c r="E85" s="9">
        <v>-0.47959302792286684</v>
      </c>
      <c r="F85" s="9">
        <v>5.149148372342558</v>
      </c>
      <c r="G85" s="9">
        <v>1.9140200305831461</v>
      </c>
      <c r="H85" s="9">
        <v>-0.47735097636176776</v>
      </c>
      <c r="I85" s="9">
        <v>0.76918004219022285</v>
      </c>
      <c r="J85" s="9">
        <v>84.339951455057204</v>
      </c>
      <c r="K85" s="9">
        <v>0.90301784618553371</v>
      </c>
      <c r="L85" s="9">
        <v>-0.97774679473146908</v>
      </c>
      <c r="M85" s="9">
        <v>-1.076270700819433E-2</v>
      </c>
      <c r="N85" s="9">
        <v>10.621996428054254</v>
      </c>
      <c r="O85" s="9">
        <v>-0.81392099607306667</v>
      </c>
      <c r="P85" s="9">
        <v>34.527188235124335</v>
      </c>
      <c r="Q85" s="9">
        <v>-0.97100756113839082</v>
      </c>
      <c r="R85" s="9">
        <f>+(R68-'2022-Q1 Q2 q3 q4'!R68)/'2022-Q1 Q2 q3 q4'!R68</f>
        <v>-0.69697703995014948</v>
      </c>
    </row>
    <row r="86" spans="1:18" x14ac:dyDescent="0.25">
      <c r="A86" s="16" t="s">
        <v>24</v>
      </c>
      <c r="B86" s="9">
        <v>0.11214951618963408</v>
      </c>
      <c r="C86" s="9">
        <v>4.0733953193896846E-2</v>
      </c>
      <c r="D86" s="9">
        <v>0.14358765625659684</v>
      </c>
      <c r="E86" s="9">
        <v>-0.19291922429034425</v>
      </c>
      <c r="F86" s="9">
        <v>-0.36408148322017864</v>
      </c>
      <c r="G86" s="9">
        <v>3.2489556160447619</v>
      </c>
      <c r="H86" s="9">
        <v>-0.73677630449491538</v>
      </c>
      <c r="I86" s="9">
        <v>1.9980535641320924E-2</v>
      </c>
      <c r="J86" s="9">
        <v>19.984361125309437</v>
      </c>
      <c r="K86" s="9">
        <v>-0.58600541901499059</v>
      </c>
      <c r="L86" s="9">
        <v>-0.83193465700801739</v>
      </c>
      <c r="M86" s="9">
        <v>0.33883014359860214</v>
      </c>
      <c r="N86" s="9">
        <v>-0.80090445748187056</v>
      </c>
      <c r="O86" s="9">
        <v>-0.58123711761743069</v>
      </c>
      <c r="P86" s="9">
        <v>88.237088721920102</v>
      </c>
      <c r="Q86" s="9">
        <v>-0.9458728337037442</v>
      </c>
      <c r="R86" s="9">
        <f>+(R70-'2022-Q1 Q2 q3 q4'!R70)/'2022-Q1 Q2 q3 q4'!R70</f>
        <v>-0.71508820021214259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0.10373671068903102</v>
      </c>
      <c r="C88" s="9">
        <v>5.2204785951944374E-2</v>
      </c>
      <c r="D88" s="9">
        <v>0.1122948956141237</v>
      </c>
      <c r="E88" s="9">
        <v>-0.21010786396521908</v>
      </c>
      <c r="F88" s="9">
        <v>0.17763697835976602</v>
      </c>
      <c r="G88" s="9">
        <v>2.9079891765219199</v>
      </c>
      <c r="H88" s="9">
        <v>-0.70902549245867963</v>
      </c>
      <c r="I88" s="9">
        <v>0.2033193241946615</v>
      </c>
      <c r="J88" s="9">
        <v>23.365280683048322</v>
      </c>
      <c r="K88" s="9">
        <v>-0.16671588410139904</v>
      </c>
      <c r="L88" s="9">
        <v>-0.85752450329179286</v>
      </c>
      <c r="M88" s="9">
        <v>0.24778213229302534</v>
      </c>
      <c r="N88" s="9">
        <v>-0.60605927871479992</v>
      </c>
      <c r="O88" s="9">
        <v>-0.70154542427133837</v>
      </c>
      <c r="P88" s="9">
        <v>76.941881293894141</v>
      </c>
      <c r="Q88" s="9">
        <v>-0.95115414170867152</v>
      </c>
      <c r="R88" s="9" t="e">
        <f>+(R74-#REF!)/#REF!</f>
        <v>#REF!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 t="str">
        <f>+A2</f>
        <v xml:space="preserve">Trimestre: 2024-Q1  </v>
      </c>
    </row>
    <row r="155" spans="1:18" ht="30" x14ac:dyDescent="0.25">
      <c r="A155" s="3" t="s">
        <v>2</v>
      </c>
      <c r="B155" s="16" t="s">
        <v>3</v>
      </c>
      <c r="C155" s="16" t="s">
        <v>4</v>
      </c>
      <c r="D155" s="16" t="s">
        <v>5</v>
      </c>
      <c r="E155" s="16" t="s">
        <v>6</v>
      </c>
      <c r="F155" s="16" t="s">
        <v>7</v>
      </c>
      <c r="G155" s="16" t="s">
        <v>8</v>
      </c>
      <c r="H155" s="16" t="s">
        <v>9</v>
      </c>
      <c r="I155" s="16" t="s">
        <v>10</v>
      </c>
      <c r="J155" s="16" t="s">
        <v>11</v>
      </c>
      <c r="K155" s="16" t="s">
        <v>12</v>
      </c>
      <c r="L155" s="16" t="s">
        <v>13</v>
      </c>
      <c r="M155" s="16" t="s">
        <v>14</v>
      </c>
      <c r="N155" s="16" t="s">
        <v>15</v>
      </c>
      <c r="O155" s="16" t="s">
        <v>16</v>
      </c>
      <c r="P155" s="16" t="s">
        <v>17</v>
      </c>
      <c r="Q155" s="16" t="s">
        <v>18</v>
      </c>
      <c r="R155" s="16" t="s">
        <v>19</v>
      </c>
    </row>
    <row r="156" spans="1:18" x14ac:dyDescent="0.25">
      <c r="A156" s="3" t="s">
        <v>20</v>
      </c>
      <c r="B156" s="16" t="s">
        <v>21</v>
      </c>
      <c r="C156" s="16" t="s">
        <v>21</v>
      </c>
      <c r="D156" s="16" t="s">
        <v>21</v>
      </c>
      <c r="E156" s="16" t="s">
        <v>21</v>
      </c>
      <c r="F156" s="16" t="s">
        <v>21</v>
      </c>
      <c r="G156" s="16" t="s">
        <v>21</v>
      </c>
      <c r="H156" s="16" t="s">
        <v>21</v>
      </c>
      <c r="I156" s="16" t="s">
        <v>21</v>
      </c>
      <c r="J156" s="16" t="s">
        <v>21</v>
      </c>
      <c r="K156" s="16" t="s">
        <v>21</v>
      </c>
      <c r="L156" s="16" t="s">
        <v>21</v>
      </c>
      <c r="M156" s="16" t="s">
        <v>21</v>
      </c>
      <c r="N156" s="16" t="s">
        <v>21</v>
      </c>
      <c r="O156" s="16" t="s">
        <v>21</v>
      </c>
      <c r="P156" s="16" t="s">
        <v>21</v>
      </c>
      <c r="Q156" s="16" t="s">
        <v>21</v>
      </c>
      <c r="R156" s="16" t="s">
        <v>21</v>
      </c>
    </row>
    <row r="157" spans="1:18" x14ac:dyDescent="0.25">
      <c r="A157" s="16" t="s">
        <v>22</v>
      </c>
      <c r="B157" s="5">
        <v>1088458.0959999999</v>
      </c>
      <c r="C157" s="5">
        <v>51240.972999999998</v>
      </c>
      <c r="D157" s="5">
        <v>285504.337</v>
      </c>
      <c r="E157" s="5">
        <v>110750.72900000001</v>
      </c>
      <c r="F157" s="5">
        <v>61065.578000000001</v>
      </c>
      <c r="G157" s="5">
        <v>21769.072</v>
      </c>
      <c r="H157" s="5">
        <v>10366.69</v>
      </c>
      <c r="I157" s="5">
        <v>16172.012000000001</v>
      </c>
      <c r="J157" s="5">
        <v>702615.08600000001</v>
      </c>
      <c r="K157" s="5">
        <v>7256.6890000000003</v>
      </c>
      <c r="L157" s="5">
        <v>27033.824000000001</v>
      </c>
      <c r="M157" s="5">
        <v>11439.163</v>
      </c>
      <c r="N157" s="5">
        <v>27488.21</v>
      </c>
      <c r="O157" s="5">
        <v>4867.0940000000001</v>
      </c>
      <c r="P157" s="5">
        <v>306417.82900000003</v>
      </c>
      <c r="Q157" s="5">
        <v>8937.8950000000004</v>
      </c>
      <c r="R157" s="5">
        <f t="shared" ref="C157:R159" si="12">+R6</f>
        <v>2741383.2769999998</v>
      </c>
    </row>
    <row r="158" spans="1:18" x14ac:dyDescent="0.25">
      <c r="A158" s="16" t="s">
        <v>23</v>
      </c>
      <c r="B158" s="5">
        <v>47689.186000000002</v>
      </c>
      <c r="C158" s="5">
        <v>2712.2829999999999</v>
      </c>
      <c r="D158" s="5">
        <v>12185.648999999999</v>
      </c>
      <c r="E158" s="5">
        <v>3824.9340000000002</v>
      </c>
      <c r="F158" s="5">
        <v>22693.923999999999</v>
      </c>
      <c r="G158" s="5">
        <v>2115.2579999999998</v>
      </c>
      <c r="H158" s="5">
        <v>1301.856</v>
      </c>
      <c r="I158" s="5">
        <v>3857.8739999999998</v>
      </c>
      <c r="J158" s="5">
        <v>33049.603000000003</v>
      </c>
      <c r="K158" s="5">
        <v>4434.9260000000004</v>
      </c>
      <c r="L158" s="5">
        <v>640.42899999999997</v>
      </c>
      <c r="M158" s="5">
        <v>863.15899999999999</v>
      </c>
      <c r="N158" s="5">
        <v>7223.1869999999999</v>
      </c>
      <c r="O158" s="5">
        <v>1071.856</v>
      </c>
      <c r="P158" s="5">
        <v>24617.144</v>
      </c>
      <c r="Q158" s="5">
        <v>1016.078</v>
      </c>
      <c r="R158" s="5">
        <f t="shared" si="12"/>
        <v>169297.34599999999</v>
      </c>
    </row>
    <row r="159" spans="1:18" x14ac:dyDescent="0.25">
      <c r="A159" s="16" t="s">
        <v>24</v>
      </c>
      <c r="B159" s="5">
        <v>717227.97</v>
      </c>
      <c r="C159" s="5">
        <v>32909.142</v>
      </c>
      <c r="D159" s="5">
        <v>174166.53599999999</v>
      </c>
      <c r="E159" s="5">
        <v>93001.766000000003</v>
      </c>
      <c r="F159" s="5">
        <v>21538.274000000001</v>
      </c>
      <c r="G159" s="5">
        <v>8991.1299999999992</v>
      </c>
      <c r="H159" s="5">
        <v>5473.692</v>
      </c>
      <c r="I159" s="5">
        <v>6864.7240000000002</v>
      </c>
      <c r="J159" s="5">
        <v>146562.962</v>
      </c>
      <c r="K159" s="5">
        <v>2461.5</v>
      </c>
      <c r="L159" s="5">
        <v>22723.431</v>
      </c>
      <c r="M159" s="5">
        <v>3317.2730000000001</v>
      </c>
      <c r="N159" s="5">
        <v>7130.5749999999998</v>
      </c>
      <c r="O159" s="5">
        <v>2253.116</v>
      </c>
      <c r="P159" s="5">
        <v>232190.443</v>
      </c>
      <c r="Q159" s="5">
        <v>7131.0159999999996</v>
      </c>
      <c r="R159" s="5">
        <f t="shared" si="12"/>
        <v>1483943.55</v>
      </c>
    </row>
    <row r="162" spans="1:18" x14ac:dyDescent="0.25">
      <c r="A162" t="e">
        <f>+#REF!</f>
        <v>#REF!</v>
      </c>
    </row>
    <row r="163" spans="1:18" ht="30" x14ac:dyDescent="0.25">
      <c r="A163" s="3" t="s">
        <v>2</v>
      </c>
      <c r="B163" s="16" t="s">
        <v>3</v>
      </c>
      <c r="C163" s="16" t="s">
        <v>4</v>
      </c>
      <c r="D163" s="16" t="s">
        <v>5</v>
      </c>
      <c r="E163" s="16" t="s">
        <v>6</v>
      </c>
      <c r="F163" s="16" t="s">
        <v>7</v>
      </c>
      <c r="G163" s="16" t="s">
        <v>8</v>
      </c>
      <c r="H163" s="16" t="s">
        <v>9</v>
      </c>
      <c r="I163" s="16" t="s">
        <v>10</v>
      </c>
      <c r="J163" s="16" t="s">
        <v>11</v>
      </c>
      <c r="K163" s="16" t="s">
        <v>12</v>
      </c>
      <c r="L163" s="16" t="s">
        <v>13</v>
      </c>
      <c r="M163" s="16" t="s">
        <v>14</v>
      </c>
      <c r="N163" s="16" t="s">
        <v>15</v>
      </c>
      <c r="O163" s="16" t="s">
        <v>16</v>
      </c>
      <c r="P163" s="16" t="s">
        <v>17</v>
      </c>
      <c r="Q163" s="16" t="s">
        <v>18</v>
      </c>
      <c r="R163" s="16" t="s">
        <v>19</v>
      </c>
    </row>
    <row r="164" spans="1:18" x14ac:dyDescent="0.25">
      <c r="A164" s="3" t="s">
        <v>20</v>
      </c>
      <c r="B164" s="16" t="s">
        <v>21</v>
      </c>
      <c r="C164" s="16" t="s">
        <v>21</v>
      </c>
      <c r="D164" s="16" t="s">
        <v>21</v>
      </c>
      <c r="E164" s="16" t="s">
        <v>21</v>
      </c>
      <c r="F164" s="16" t="s">
        <v>21</v>
      </c>
      <c r="G164" s="16" t="s">
        <v>21</v>
      </c>
      <c r="H164" s="16" t="s">
        <v>21</v>
      </c>
      <c r="I164" s="16" t="s">
        <v>21</v>
      </c>
      <c r="J164" s="16" t="s">
        <v>21</v>
      </c>
      <c r="K164" s="16" t="s">
        <v>21</v>
      </c>
      <c r="L164" s="16" t="s">
        <v>21</v>
      </c>
      <c r="M164" s="16" t="s">
        <v>21</v>
      </c>
      <c r="N164" s="16" t="s">
        <v>21</v>
      </c>
      <c r="O164" s="16" t="s">
        <v>21</v>
      </c>
      <c r="P164" s="16" t="s">
        <v>21</v>
      </c>
      <c r="Q164" s="16" t="s">
        <v>21</v>
      </c>
      <c r="R164" s="16" t="s">
        <v>21</v>
      </c>
    </row>
    <row r="165" spans="1:18" x14ac:dyDescent="0.25">
      <c r="A165" s="16" t="s">
        <v>22</v>
      </c>
      <c r="B165" s="5">
        <v>1046001.74</v>
      </c>
      <c r="C165" s="5">
        <v>46670.66</v>
      </c>
      <c r="D165" s="5">
        <v>263148.90999999997</v>
      </c>
      <c r="E165" s="5">
        <v>139775.94</v>
      </c>
      <c r="F165" s="5">
        <v>43011.18</v>
      </c>
      <c r="G165" s="5">
        <v>3822.78</v>
      </c>
      <c r="H165" s="5">
        <v>36832.99</v>
      </c>
      <c r="I165" s="5">
        <v>18112.5</v>
      </c>
      <c r="J165" s="5">
        <v>11241.49</v>
      </c>
      <c r="K165" s="5">
        <v>15701.24</v>
      </c>
      <c r="L165" s="5">
        <v>524844.69999999995</v>
      </c>
      <c r="M165" s="5">
        <v>3848.91</v>
      </c>
      <c r="N165" s="5">
        <v>42603.71</v>
      </c>
      <c r="O165" s="5">
        <v>19984.25</v>
      </c>
      <c r="P165" s="5">
        <v>4574.43</v>
      </c>
      <c r="Q165" s="5">
        <v>219401.9</v>
      </c>
      <c r="R165" s="5" t="e">
        <f>+#REF!</f>
        <v>#REF!</v>
      </c>
    </row>
    <row r="166" spans="1:18" x14ac:dyDescent="0.25">
      <c r="A166" s="16" t="s">
        <v>23</v>
      </c>
      <c r="B166" s="5">
        <v>48122.55</v>
      </c>
      <c r="C166" s="5">
        <v>2232.9899999999998</v>
      </c>
      <c r="D166" s="5">
        <v>15240.1</v>
      </c>
      <c r="E166" s="5">
        <v>7349.89</v>
      </c>
      <c r="F166" s="5">
        <v>3690.58</v>
      </c>
      <c r="G166" s="5">
        <v>725.89</v>
      </c>
      <c r="H166" s="5">
        <v>2490.88</v>
      </c>
      <c r="I166" s="5">
        <v>2180.6</v>
      </c>
      <c r="J166" s="5">
        <v>387.27</v>
      </c>
      <c r="K166" s="5">
        <v>2330.4699999999998</v>
      </c>
      <c r="L166" s="5">
        <v>28779.18</v>
      </c>
      <c r="M166" s="5">
        <v>872.55</v>
      </c>
      <c r="N166" s="5">
        <v>621.51</v>
      </c>
      <c r="O166" s="5">
        <v>5760.22</v>
      </c>
      <c r="P166" s="5">
        <v>692.91</v>
      </c>
      <c r="Q166" s="5">
        <v>35046.31</v>
      </c>
      <c r="R166" s="5" t="e">
        <f>+#REF!</f>
        <v>#REF!</v>
      </c>
    </row>
    <row r="167" spans="1:18" x14ac:dyDescent="0.25">
      <c r="A167" s="16" t="s">
        <v>24</v>
      </c>
      <c r="B167" s="5">
        <v>644902.47</v>
      </c>
      <c r="C167" s="5">
        <v>31621.09</v>
      </c>
      <c r="D167" s="5">
        <v>152298.37</v>
      </c>
      <c r="E167" s="5">
        <v>115232.29</v>
      </c>
      <c r="F167" s="5">
        <v>33869.550000000003</v>
      </c>
      <c r="G167" s="5">
        <v>2116.08</v>
      </c>
      <c r="H167" s="5">
        <v>20794.830000000002</v>
      </c>
      <c r="I167" s="5">
        <v>6730.25</v>
      </c>
      <c r="J167" s="5">
        <v>6984.39</v>
      </c>
      <c r="K167" s="5">
        <v>5945.73</v>
      </c>
      <c r="L167" s="5">
        <v>135205.93</v>
      </c>
      <c r="M167" s="5">
        <v>2477.7399999999998</v>
      </c>
      <c r="N167" s="5">
        <v>35814.839999999997</v>
      </c>
      <c r="O167" s="5">
        <v>5380.41</v>
      </c>
      <c r="P167" s="5">
        <v>2601.9499999999998</v>
      </c>
      <c r="Q167" s="5">
        <v>131745.60000000001</v>
      </c>
      <c r="R167" s="5" t="e">
        <f>+#REF!</f>
        <v>#REF!</v>
      </c>
    </row>
    <row r="173" spans="1:18" ht="30" x14ac:dyDescent="0.25">
      <c r="A173" s="3" t="s">
        <v>2</v>
      </c>
      <c r="B173" s="16" t="s">
        <v>3</v>
      </c>
      <c r="C173" s="16" t="s">
        <v>4</v>
      </c>
      <c r="D173" s="16" t="s">
        <v>5</v>
      </c>
      <c r="E173" s="16" t="s">
        <v>6</v>
      </c>
      <c r="F173" s="16" t="s">
        <v>7</v>
      </c>
      <c r="G173" s="16" t="s">
        <v>8</v>
      </c>
      <c r="H173" s="16" t="s">
        <v>9</v>
      </c>
      <c r="I173" s="16" t="s">
        <v>10</v>
      </c>
      <c r="J173" s="16" t="s">
        <v>11</v>
      </c>
      <c r="K173" s="16" t="s">
        <v>12</v>
      </c>
      <c r="L173" s="16" t="s">
        <v>13</v>
      </c>
      <c r="M173" s="16" t="s">
        <v>14</v>
      </c>
      <c r="N173" s="16" t="s">
        <v>15</v>
      </c>
      <c r="O173" s="16" t="s">
        <v>16</v>
      </c>
      <c r="P173" s="16" t="s">
        <v>17</v>
      </c>
      <c r="Q173" s="16" t="s">
        <v>18</v>
      </c>
      <c r="R173" s="16" t="s">
        <v>19</v>
      </c>
    </row>
    <row r="174" spans="1:18" x14ac:dyDescent="0.25">
      <c r="A174" s="15" t="s">
        <v>66</v>
      </c>
      <c r="B174" s="10">
        <v>47689.186000000002</v>
      </c>
      <c r="C174" s="10">
        <v>2712.2829999999999</v>
      </c>
      <c r="D174" s="10">
        <v>12185.648999999999</v>
      </c>
      <c r="E174" s="10">
        <v>3824.9340000000002</v>
      </c>
      <c r="F174" s="10">
        <v>22693.923999999999</v>
      </c>
      <c r="G174" s="10">
        <v>2115.2579999999998</v>
      </c>
      <c r="H174" s="10">
        <v>1301.856</v>
      </c>
      <c r="I174" s="10">
        <v>3857.8739999999998</v>
      </c>
      <c r="J174" s="10">
        <v>33049.603000000003</v>
      </c>
      <c r="K174" s="10">
        <v>4434.9260000000004</v>
      </c>
      <c r="L174" s="10">
        <v>640.42899999999997</v>
      </c>
      <c r="M174" s="10">
        <v>863.15899999999999</v>
      </c>
      <c r="N174" s="10">
        <v>7223.1869999999999</v>
      </c>
      <c r="O174" s="10">
        <v>1071.856</v>
      </c>
      <c r="P174" s="10">
        <v>24617.144</v>
      </c>
      <c r="Q174" s="10">
        <v>1016.078</v>
      </c>
      <c r="R174" s="10">
        <f t="shared" ref="C174:R174" si="13">+R158</f>
        <v>169297.34599999999</v>
      </c>
    </row>
    <row r="175" spans="1:18" x14ac:dyDescent="0.25">
      <c r="A175" s="15" t="s">
        <v>67</v>
      </c>
      <c r="B175" s="10">
        <v>48122.55</v>
      </c>
      <c r="C175" s="10">
        <v>2232.9899999999998</v>
      </c>
      <c r="D175" s="10">
        <v>15240.1</v>
      </c>
      <c r="E175" s="10">
        <v>7349.89</v>
      </c>
      <c r="F175" s="10">
        <v>3690.58</v>
      </c>
      <c r="G175" s="10">
        <v>725.89</v>
      </c>
      <c r="H175" s="10">
        <v>2490.88</v>
      </c>
      <c r="I175" s="10">
        <v>2180.6</v>
      </c>
      <c r="J175" s="10">
        <v>387.27</v>
      </c>
      <c r="K175" s="10">
        <v>2330.4699999999998</v>
      </c>
      <c r="L175" s="10">
        <v>28779.18</v>
      </c>
      <c r="M175" s="10">
        <v>872.55</v>
      </c>
      <c r="N175" s="10">
        <v>621.51</v>
      </c>
      <c r="O175" s="10">
        <v>5760.22</v>
      </c>
      <c r="P175" s="10">
        <v>692.91</v>
      </c>
      <c r="Q175" s="10">
        <v>35046.31</v>
      </c>
      <c r="R175" s="10" t="e">
        <f t="shared" ref="C175:R175" si="14">+R166</f>
        <v>#REF!</v>
      </c>
    </row>
    <row r="178" spans="1:18" ht="30" x14ac:dyDescent="0.25">
      <c r="A178" s="3" t="s">
        <v>2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15</v>
      </c>
      <c r="O178" s="16" t="s">
        <v>16</v>
      </c>
      <c r="P178" s="16" t="s">
        <v>17</v>
      </c>
      <c r="Q178" s="16" t="s">
        <v>18</v>
      </c>
      <c r="R178" s="16" t="s">
        <v>19</v>
      </c>
    </row>
    <row r="179" spans="1:18" x14ac:dyDescent="0.25">
      <c r="A179" s="15" t="s">
        <v>68</v>
      </c>
      <c r="B179" s="10">
        <v>717227.97</v>
      </c>
      <c r="C179" s="10">
        <v>32909.142</v>
      </c>
      <c r="D179" s="10">
        <v>174166.53599999999</v>
      </c>
      <c r="E179" s="10">
        <v>93001.766000000003</v>
      </c>
      <c r="F179" s="10">
        <v>21538.274000000001</v>
      </c>
      <c r="G179" s="10">
        <v>8991.1299999999992</v>
      </c>
      <c r="H179" s="10">
        <v>5473.692</v>
      </c>
      <c r="I179" s="10">
        <v>6864.7240000000002</v>
      </c>
      <c r="J179" s="10">
        <v>146562.962</v>
      </c>
      <c r="K179" s="10">
        <v>2461.5</v>
      </c>
      <c r="L179" s="10">
        <v>22723.431</v>
      </c>
      <c r="M179" s="10">
        <v>3317.2730000000001</v>
      </c>
      <c r="N179" s="10">
        <v>7130.5749999999998</v>
      </c>
      <c r="O179" s="10">
        <v>2253.116</v>
      </c>
      <c r="P179" s="10">
        <v>232190.443</v>
      </c>
      <c r="Q179" s="10">
        <v>7131.0159999999996</v>
      </c>
      <c r="R179" s="10">
        <f t="shared" ref="C179:R179" si="15">+R159</f>
        <v>1483943.55</v>
      </c>
    </row>
    <row r="180" spans="1:18" x14ac:dyDescent="0.25">
      <c r="A180" s="15" t="s">
        <v>69</v>
      </c>
      <c r="B180" s="10">
        <v>644902.47</v>
      </c>
      <c r="C180" s="10">
        <v>31621.09</v>
      </c>
      <c r="D180" s="10">
        <v>152298.37</v>
      </c>
      <c r="E180" s="10">
        <v>115232.29</v>
      </c>
      <c r="F180" s="10">
        <v>33869.550000000003</v>
      </c>
      <c r="G180" s="10">
        <v>2116.08</v>
      </c>
      <c r="H180" s="10">
        <v>20794.830000000002</v>
      </c>
      <c r="I180" s="10">
        <v>6730.25</v>
      </c>
      <c r="J180" s="10">
        <v>6984.39</v>
      </c>
      <c r="K180" s="10">
        <v>5945.73</v>
      </c>
      <c r="L180" s="10">
        <v>135205.93</v>
      </c>
      <c r="M180" s="10">
        <v>2477.7399999999998</v>
      </c>
      <c r="N180" s="10">
        <v>35814.839999999997</v>
      </c>
      <c r="O180" s="10">
        <v>5380.41</v>
      </c>
      <c r="P180" s="10">
        <v>2601.9499999999998</v>
      </c>
      <c r="Q180" s="10">
        <v>131745.60000000001</v>
      </c>
      <c r="R180" s="10" t="e">
        <f t="shared" ref="C180:R180" si="16">+R167</f>
        <v>#REF!</v>
      </c>
    </row>
  </sheetData>
  <mergeCells count="1">
    <mergeCell ref="B5:R5"/>
  </mergeCells>
  <conditionalFormatting sqref="B84:R88">
    <cfRule type="cellIs" dxfId="2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opLeftCell="A2" zoomScale="80" zoomScaleNormal="80" workbookViewId="0">
      <selection activeCell="A45" sqref="A45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4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4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62</v>
      </c>
    </row>
    <row r="17" spans="1:20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  <c r="T17" s="11" t="s">
        <v>49</v>
      </c>
    </row>
    <row r="18" spans="1:20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20" x14ac:dyDescent="0.25">
      <c r="A19" s="4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  <c r="T19" s="10">
        <f>+R6+R19</f>
        <v>5112155.33</v>
      </c>
    </row>
    <row r="20" spans="1:20" x14ac:dyDescent="0.25">
      <c r="A20" s="4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  <c r="T20" s="10">
        <f t="shared" ref="T20:T21" si="0">+R7+R20</f>
        <v>312582.90000000002</v>
      </c>
    </row>
    <row r="21" spans="1:20" x14ac:dyDescent="0.25">
      <c r="A21" s="4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  <c r="T21" s="10">
        <f t="shared" si="0"/>
        <v>2937854.52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63</v>
      </c>
    </row>
    <row r="30" spans="1:20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20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20" x14ac:dyDescent="0.25">
      <c r="A32" s="4" t="s">
        <v>22</v>
      </c>
      <c r="B32" s="5">
        <v>1101271.3999999999</v>
      </c>
      <c r="C32" s="5">
        <v>32792.980000000003</v>
      </c>
      <c r="D32" s="5">
        <v>227467.37</v>
      </c>
      <c r="E32" s="5">
        <v>120512.66</v>
      </c>
      <c r="F32" s="5">
        <v>10435.049999999999</v>
      </c>
      <c r="G32" s="5">
        <v>3411.13</v>
      </c>
      <c r="H32" s="5">
        <v>62542.11</v>
      </c>
      <c r="I32" s="5">
        <v>21373.16</v>
      </c>
      <c r="J32" s="5">
        <v>9920.74</v>
      </c>
      <c r="K32" s="5">
        <v>16065.42</v>
      </c>
      <c r="L32" s="5">
        <v>484091.85</v>
      </c>
      <c r="M32" s="5">
        <v>3534.94</v>
      </c>
      <c r="N32" s="5">
        <v>41013.1</v>
      </c>
      <c r="O32" s="5">
        <v>20431.86</v>
      </c>
      <c r="P32" s="5">
        <v>3562.21</v>
      </c>
      <c r="Q32" s="5">
        <v>250397.06</v>
      </c>
      <c r="R32" s="5">
        <v>2408823.0299999998</v>
      </c>
    </row>
    <row r="33" spans="1:21" x14ac:dyDescent="0.25">
      <c r="A33" s="4" t="s">
        <v>23</v>
      </c>
      <c r="B33" s="5">
        <v>42137.89</v>
      </c>
      <c r="C33" s="5">
        <v>3566.99</v>
      </c>
      <c r="D33" s="5">
        <v>11073.94</v>
      </c>
      <c r="E33" s="5">
        <v>7311.77</v>
      </c>
      <c r="F33" s="5">
        <v>1893.01</v>
      </c>
      <c r="G33" s="5">
        <v>956.53</v>
      </c>
      <c r="H33" s="5">
        <v>16899.38</v>
      </c>
      <c r="I33" s="5">
        <v>2492.67</v>
      </c>
      <c r="J33" s="5">
        <v>1120.0899999999999</v>
      </c>
      <c r="K33" s="5">
        <v>3806.98</v>
      </c>
      <c r="L33" s="5">
        <v>23788.93</v>
      </c>
      <c r="M33" s="5">
        <v>1160.1400000000001</v>
      </c>
      <c r="N33" s="5">
        <v>534.79999999999995</v>
      </c>
      <c r="O33" s="5">
        <v>2494.73</v>
      </c>
      <c r="P33" s="5">
        <v>980.54</v>
      </c>
      <c r="Q33" s="5">
        <v>25861.05</v>
      </c>
      <c r="R33" s="5">
        <v>146079.41</v>
      </c>
    </row>
    <row r="34" spans="1:21" x14ac:dyDescent="0.25">
      <c r="A34" s="4" t="s">
        <v>24</v>
      </c>
      <c r="B34" s="5">
        <v>749811.13</v>
      </c>
      <c r="C34" s="5">
        <v>15639.84</v>
      </c>
      <c r="D34" s="5">
        <v>130251.33</v>
      </c>
      <c r="E34" s="5">
        <v>98554.05</v>
      </c>
      <c r="F34" s="5">
        <v>2246.7199999999998</v>
      </c>
      <c r="G34" s="5">
        <v>1282.3</v>
      </c>
      <c r="H34" s="5">
        <v>30135.49</v>
      </c>
      <c r="I34" s="5">
        <v>8874.09</v>
      </c>
      <c r="J34" s="5">
        <v>5646.19</v>
      </c>
      <c r="K34" s="5">
        <v>6651.97</v>
      </c>
      <c r="L34" s="5">
        <v>130396.49</v>
      </c>
      <c r="M34" s="5">
        <v>1783.65</v>
      </c>
      <c r="N34" s="5">
        <v>34857.11</v>
      </c>
      <c r="O34" s="5">
        <v>6391.21</v>
      </c>
      <c r="P34" s="5">
        <v>1603.54</v>
      </c>
      <c r="Q34" s="5">
        <v>175789.42</v>
      </c>
      <c r="R34" s="5">
        <v>1399914.52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64</v>
      </c>
    </row>
    <row r="43" spans="1:21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  <c r="T43" s="11" t="s">
        <v>51</v>
      </c>
      <c r="U43" s="11" t="s">
        <v>50</v>
      </c>
    </row>
    <row r="44" spans="1:21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21" x14ac:dyDescent="0.25">
      <c r="A45" s="4" t="s">
        <v>22</v>
      </c>
      <c r="B45" s="5">
        <v>1136496.56</v>
      </c>
      <c r="C45" s="5">
        <v>45110.77</v>
      </c>
      <c r="D45" s="5">
        <v>263100.95</v>
      </c>
      <c r="E45" s="5">
        <v>115023.14</v>
      </c>
      <c r="F45" s="5">
        <v>10769.5</v>
      </c>
      <c r="G45" s="5">
        <v>6119.27</v>
      </c>
      <c r="H45" s="5">
        <v>64773.07</v>
      </c>
      <c r="I45" s="5">
        <v>23999.439999999999</v>
      </c>
      <c r="J45" s="5">
        <v>16799.39</v>
      </c>
      <c r="K45" s="5">
        <v>16459.669999999998</v>
      </c>
      <c r="L45" s="5">
        <v>468602.83</v>
      </c>
      <c r="M45" s="5">
        <v>4518.0200000000004</v>
      </c>
      <c r="N45" s="5">
        <v>30984.45</v>
      </c>
      <c r="O45" s="5">
        <v>25168</v>
      </c>
      <c r="P45" s="5">
        <v>4486.91</v>
      </c>
      <c r="Q45" s="5">
        <v>317826.78999999998</v>
      </c>
      <c r="R45" s="5">
        <v>2550238.75</v>
      </c>
      <c r="T45" s="10">
        <v>4959061.7799999993</v>
      </c>
      <c r="U45" s="12">
        <v>-2.9946967593412453E-2</v>
      </c>
    </row>
    <row r="46" spans="1:21" x14ac:dyDescent="0.25">
      <c r="A46" s="4" t="s">
        <v>23</v>
      </c>
      <c r="B46" s="5">
        <v>51782.51</v>
      </c>
      <c r="C46" s="5">
        <v>3445.95</v>
      </c>
      <c r="D46" s="5">
        <v>13296.14</v>
      </c>
      <c r="E46" s="5">
        <v>7383.92</v>
      </c>
      <c r="F46" s="5">
        <v>1806.82</v>
      </c>
      <c r="G46" s="5">
        <v>1208.82</v>
      </c>
      <c r="H46" s="5">
        <v>22391.41</v>
      </c>
      <c r="I46" s="5">
        <v>2900.22</v>
      </c>
      <c r="J46" s="5">
        <v>5149.43</v>
      </c>
      <c r="K46" s="5">
        <v>2484.46</v>
      </c>
      <c r="L46" s="5">
        <v>22804.18</v>
      </c>
      <c r="M46" s="5">
        <v>1050.6199999999999</v>
      </c>
      <c r="N46" s="5">
        <v>634.94000000000005</v>
      </c>
      <c r="O46" s="5">
        <v>4708.66</v>
      </c>
      <c r="P46" s="5">
        <v>920.84</v>
      </c>
      <c r="Q46" s="5">
        <v>34540.92</v>
      </c>
      <c r="R46" s="5">
        <v>176509.84</v>
      </c>
      <c r="T46" s="10">
        <v>322589.25</v>
      </c>
      <c r="U46" s="12">
        <v>3.2011827902294003E-2</v>
      </c>
    </row>
    <row r="47" spans="1:21" x14ac:dyDescent="0.25">
      <c r="A47" s="4" t="s">
        <v>24</v>
      </c>
      <c r="B47" s="5">
        <v>758226.09</v>
      </c>
      <c r="C47" s="5">
        <v>28769.119999999999</v>
      </c>
      <c r="D47" s="5">
        <v>163131.85</v>
      </c>
      <c r="E47" s="5">
        <v>88672.23</v>
      </c>
      <c r="F47" s="5">
        <v>3329.4</v>
      </c>
      <c r="G47" s="5">
        <v>3616.52</v>
      </c>
      <c r="H47" s="5">
        <v>27096.6</v>
      </c>
      <c r="I47" s="5">
        <v>9410.73</v>
      </c>
      <c r="J47" s="5">
        <v>8872.9500000000007</v>
      </c>
      <c r="K47" s="5">
        <v>7336.48</v>
      </c>
      <c r="L47" s="5">
        <v>145996.89000000001</v>
      </c>
      <c r="M47" s="5">
        <v>2123.16</v>
      </c>
      <c r="N47" s="5">
        <v>24996.880000000001</v>
      </c>
      <c r="O47" s="5">
        <v>6368.71</v>
      </c>
      <c r="P47" s="5">
        <v>2018.94</v>
      </c>
      <c r="Q47" s="5">
        <v>228282.77</v>
      </c>
      <c r="R47" s="5">
        <v>1508249.32</v>
      </c>
      <c r="T47" s="10">
        <v>2908163.84</v>
      </c>
      <c r="U47" s="12">
        <v>-1.010624583275831E-2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52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4504346.7</v>
      </c>
      <c r="C57" s="5">
        <v>169791.41</v>
      </c>
      <c r="D57" s="5">
        <v>1041363.23</v>
      </c>
      <c r="E57" s="5">
        <v>511313.74</v>
      </c>
      <c r="F57" s="5">
        <v>76019.73</v>
      </c>
      <c r="G57" s="5">
        <v>17173.18</v>
      </c>
      <c r="H57" s="5">
        <v>245531.16999999998</v>
      </c>
      <c r="I57" s="5">
        <v>89441.1</v>
      </c>
      <c r="J57" s="5">
        <v>53820.619999999995</v>
      </c>
      <c r="K57" s="5">
        <v>67203.329999999987</v>
      </c>
      <c r="L57" s="5">
        <v>1929236.38</v>
      </c>
      <c r="M57" s="5">
        <v>22527.87</v>
      </c>
      <c r="N57" s="5">
        <v>161362.26</v>
      </c>
      <c r="O57" s="5">
        <v>95118.11</v>
      </c>
      <c r="P57" s="5">
        <v>16778.55</v>
      </c>
      <c r="Q57" s="5">
        <v>1070187.75</v>
      </c>
      <c r="R57" s="5">
        <v>10071217.109999999</v>
      </c>
    </row>
    <row r="58" spans="1:18" x14ac:dyDescent="0.25">
      <c r="A58" s="4" t="s">
        <v>23</v>
      </c>
      <c r="B58" s="5">
        <v>188417.95</v>
      </c>
      <c r="C58" s="5">
        <v>12246.93</v>
      </c>
      <c r="D58" s="5">
        <v>57104.18</v>
      </c>
      <c r="E58" s="5">
        <v>27317.58</v>
      </c>
      <c r="F58" s="5">
        <v>11146.41</v>
      </c>
      <c r="G58" s="5">
        <v>4104.24</v>
      </c>
      <c r="H58" s="5">
        <v>59212.67</v>
      </c>
      <c r="I58" s="5">
        <v>10222.49</v>
      </c>
      <c r="J58" s="5">
        <v>7876.79</v>
      </c>
      <c r="K58" s="5">
        <v>10770.91</v>
      </c>
      <c r="L58" s="5">
        <v>96091.290000000008</v>
      </c>
      <c r="M58" s="5">
        <v>3853.31</v>
      </c>
      <c r="N58" s="5">
        <v>5397.25</v>
      </c>
      <c r="O58" s="5">
        <v>20308.61</v>
      </c>
      <c r="P58" s="5">
        <v>3311.29</v>
      </c>
      <c r="Q58" s="5">
        <v>117792.28</v>
      </c>
      <c r="R58" s="5">
        <v>635172.15</v>
      </c>
    </row>
    <row r="59" spans="1:18" x14ac:dyDescent="0.25">
      <c r="A59" s="4" t="s">
        <v>24</v>
      </c>
      <c r="B59" s="5">
        <v>2978283.69</v>
      </c>
      <c r="C59" s="5">
        <v>103205.04999999999</v>
      </c>
      <c r="D59" s="5">
        <v>628530.55000000005</v>
      </c>
      <c r="E59" s="5">
        <v>415612.56999999995</v>
      </c>
      <c r="F59" s="5">
        <v>41487.670000000006</v>
      </c>
      <c r="G59" s="5">
        <v>8731.9</v>
      </c>
      <c r="H59" s="5">
        <v>95642.920000000013</v>
      </c>
      <c r="I59" s="5">
        <v>36103.07</v>
      </c>
      <c r="J59" s="5">
        <v>33178.53</v>
      </c>
      <c r="K59" s="5">
        <v>28258.18</v>
      </c>
      <c r="L59" s="5">
        <v>545035.31000000006</v>
      </c>
      <c r="M59" s="5">
        <v>15597.55</v>
      </c>
      <c r="N59" s="5">
        <v>131004.83</v>
      </c>
      <c r="O59" s="5">
        <v>29583.329999999998</v>
      </c>
      <c r="P59" s="5">
        <v>8851.43</v>
      </c>
      <c r="Q59" s="5">
        <v>746913.79</v>
      </c>
      <c r="R59" s="5">
        <v>5846018.3600000003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20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20" x14ac:dyDescent="0.25">
      <c r="A66" s="4" t="s">
        <v>22</v>
      </c>
      <c r="B66" s="5">
        <v>4504346.7</v>
      </c>
      <c r="C66" s="5">
        <v>169791.41</v>
      </c>
      <c r="D66" s="5">
        <v>1041363.23</v>
      </c>
      <c r="E66" s="5">
        <v>511313.74</v>
      </c>
      <c r="F66" s="5">
        <v>76019.73</v>
      </c>
      <c r="G66" s="5">
        <v>17173.18</v>
      </c>
      <c r="H66" s="5">
        <v>245531.16999999998</v>
      </c>
      <c r="I66" s="5">
        <v>89441.1</v>
      </c>
      <c r="J66" s="5">
        <v>53820.619999999995</v>
      </c>
      <c r="K66" s="5">
        <v>67203.329999999987</v>
      </c>
      <c r="L66" s="5">
        <v>1929236.38</v>
      </c>
      <c r="M66" s="5">
        <v>22527.87</v>
      </c>
      <c r="N66" s="5">
        <v>161362.26</v>
      </c>
      <c r="O66" s="5">
        <v>95118.11</v>
      </c>
      <c r="P66" s="5">
        <v>16778.55</v>
      </c>
      <c r="Q66" s="5">
        <v>1070187.75</v>
      </c>
      <c r="R66" s="5">
        <v>10071217.109999999</v>
      </c>
    </row>
    <row r="67" spans="1:20" x14ac:dyDescent="0.25">
      <c r="A67" s="4"/>
      <c r="B67" s="14">
        <v>0.44724948839872647</v>
      </c>
      <c r="C67" s="14">
        <v>1.6859075536303281E-2</v>
      </c>
      <c r="D67" s="14">
        <v>0.10339993852043966</v>
      </c>
      <c r="E67" s="14">
        <v>5.0769806113334801E-2</v>
      </c>
      <c r="F67" s="14">
        <v>7.5482167815166881E-3</v>
      </c>
      <c r="G67" s="14">
        <v>1.7051742418449365E-3</v>
      </c>
      <c r="H67" s="14">
        <v>2.4379493294430628E-2</v>
      </c>
      <c r="I67" s="14">
        <v>8.8808630598571237E-3</v>
      </c>
      <c r="J67" s="14">
        <v>5.344003551125907E-3</v>
      </c>
      <c r="K67" s="14">
        <v>6.6728111673088533E-3</v>
      </c>
      <c r="L67" s="14">
        <v>0.19155940726214768</v>
      </c>
      <c r="M67" s="14">
        <v>2.236856752659163E-3</v>
      </c>
      <c r="N67" s="14">
        <v>1.6022121084032514E-2</v>
      </c>
      <c r="O67" s="14">
        <v>9.4445496468896998E-3</v>
      </c>
      <c r="P67" s="14">
        <v>1.6659902985648176E-3</v>
      </c>
      <c r="Q67" s="14">
        <v>0.10626200769094532</v>
      </c>
      <c r="R67" s="14">
        <v>1</v>
      </c>
    </row>
    <row r="68" spans="1:20" x14ac:dyDescent="0.25">
      <c r="A68" s="4" t="s">
        <v>23</v>
      </c>
      <c r="B68" s="5">
        <v>188417.95</v>
      </c>
      <c r="C68" s="5">
        <v>12246.93</v>
      </c>
      <c r="D68" s="5">
        <v>57104.18</v>
      </c>
      <c r="E68" s="5">
        <v>27317.58</v>
      </c>
      <c r="F68" s="5">
        <v>11146.41</v>
      </c>
      <c r="G68" s="5">
        <v>4104.24</v>
      </c>
      <c r="H68" s="5">
        <v>59212.67</v>
      </c>
      <c r="I68" s="5">
        <v>10222.49</v>
      </c>
      <c r="J68" s="5">
        <v>7876.79</v>
      </c>
      <c r="K68" s="5">
        <v>10770.91</v>
      </c>
      <c r="L68" s="5">
        <v>96091.290000000008</v>
      </c>
      <c r="M68" s="5">
        <v>3853.31</v>
      </c>
      <c r="N68" s="5">
        <v>5397.25</v>
      </c>
      <c r="O68" s="5">
        <v>20308.61</v>
      </c>
      <c r="P68" s="5">
        <v>3311.29</v>
      </c>
      <c r="Q68" s="5">
        <v>117792.28</v>
      </c>
      <c r="R68" s="5">
        <v>635172.15</v>
      </c>
    </row>
    <row r="69" spans="1:20" x14ac:dyDescent="0.25">
      <c r="A69" s="4"/>
      <c r="B69" s="14">
        <v>0.29664076109130416</v>
      </c>
      <c r="C69" s="14">
        <v>1.9281276737338059E-2</v>
      </c>
      <c r="D69" s="14">
        <v>8.9903469476739495E-2</v>
      </c>
      <c r="E69" s="14">
        <v>4.3008151412180146E-2</v>
      </c>
      <c r="F69" s="14">
        <v>1.7548644095935251E-2</v>
      </c>
      <c r="G69" s="14">
        <v>6.4616183187502785E-3</v>
      </c>
      <c r="H69" s="14">
        <v>9.3223026229975595E-2</v>
      </c>
      <c r="I69" s="14">
        <v>1.6094046314845512E-2</v>
      </c>
      <c r="J69" s="14">
        <v>1.2401031751785717E-2</v>
      </c>
      <c r="K69" s="14">
        <v>1.695746578309518E-2</v>
      </c>
      <c r="L69" s="14">
        <v>0.15128385273189324</v>
      </c>
      <c r="M69" s="14">
        <v>6.0665600656451954E-3</v>
      </c>
      <c r="N69" s="14">
        <v>8.4973026603889987E-3</v>
      </c>
      <c r="O69" s="14">
        <v>3.1973394929232964E-2</v>
      </c>
      <c r="P69" s="14">
        <v>5.2132166059232913E-3</v>
      </c>
      <c r="Q69" s="14">
        <v>0.18544937777892181</v>
      </c>
      <c r="R69" s="14">
        <v>1</v>
      </c>
    </row>
    <row r="70" spans="1:20" x14ac:dyDescent="0.25">
      <c r="A70" s="4" t="s">
        <v>24</v>
      </c>
      <c r="B70" s="5">
        <v>2978283.69</v>
      </c>
      <c r="C70" s="5">
        <v>103205.04999999999</v>
      </c>
      <c r="D70" s="5">
        <v>628530.55000000005</v>
      </c>
      <c r="E70" s="5">
        <v>415612.56999999995</v>
      </c>
      <c r="F70" s="5">
        <v>41487.670000000006</v>
      </c>
      <c r="G70" s="5">
        <v>8731.9</v>
      </c>
      <c r="H70" s="5">
        <v>95642.920000000013</v>
      </c>
      <c r="I70" s="5">
        <v>36103.07</v>
      </c>
      <c r="J70" s="5">
        <v>33178.53</v>
      </c>
      <c r="K70" s="5">
        <v>28258.18</v>
      </c>
      <c r="L70" s="5">
        <v>545035.31000000006</v>
      </c>
      <c r="M70" s="5">
        <v>15597.55</v>
      </c>
      <c r="N70" s="5">
        <v>131004.83</v>
      </c>
      <c r="O70" s="5">
        <v>29583.329999999998</v>
      </c>
      <c r="P70" s="5">
        <v>8851.43</v>
      </c>
      <c r="Q70" s="5">
        <v>746913.79</v>
      </c>
      <c r="R70" s="5">
        <v>5846018.3600000003</v>
      </c>
    </row>
    <row r="71" spans="1:20" x14ac:dyDescent="0.25">
      <c r="B71" s="14">
        <v>0.50945506951846109</v>
      </c>
      <c r="C71" s="14">
        <v>1.7653904528620055E-2</v>
      </c>
      <c r="D71" s="14">
        <v>0.10751429627737262</v>
      </c>
      <c r="E71" s="14">
        <v>7.1093271421063406E-2</v>
      </c>
      <c r="F71" s="14">
        <v>7.0967396003867502E-3</v>
      </c>
      <c r="G71" s="14">
        <v>1.4936490893949226E-3</v>
      </c>
      <c r="H71" s="14">
        <v>1.6360352313364957E-2</v>
      </c>
      <c r="I71" s="14">
        <v>6.1756682543159169E-3</v>
      </c>
      <c r="J71" s="14">
        <v>5.675406397457841E-3</v>
      </c>
      <c r="K71" s="14">
        <v>4.8337480760152797E-3</v>
      </c>
      <c r="L71" s="14">
        <v>9.3231884752411218E-2</v>
      </c>
      <c r="M71" s="14">
        <v>2.6680638067650541E-3</v>
      </c>
      <c r="N71" s="14">
        <v>2.2409240261092849E-2</v>
      </c>
      <c r="O71" s="14">
        <v>5.0604237240199149E-3</v>
      </c>
      <c r="P71" s="14">
        <v>1.5140954842981368E-3</v>
      </c>
      <c r="Q71" s="14">
        <v>0.12776453031871765</v>
      </c>
      <c r="R71" s="14">
        <v>1</v>
      </c>
    </row>
    <row r="74" spans="1:20" x14ac:dyDescent="0.25">
      <c r="A74" t="s">
        <v>31</v>
      </c>
      <c r="B74" s="10">
        <v>3166701.64</v>
      </c>
      <c r="C74" s="10">
        <v>115451.97999999998</v>
      </c>
      <c r="D74" s="10">
        <v>685634.7300000001</v>
      </c>
      <c r="E74" s="10">
        <v>442930.14999999997</v>
      </c>
      <c r="F74" s="10">
        <v>52634.080000000002</v>
      </c>
      <c r="G74" s="10">
        <v>12836.14</v>
      </c>
      <c r="H74" s="10">
        <v>154855.59000000003</v>
      </c>
      <c r="I74" s="10">
        <v>46325.56</v>
      </c>
      <c r="J74" s="10">
        <v>41055.32</v>
      </c>
      <c r="K74" s="10">
        <v>39029.089999999997</v>
      </c>
      <c r="L74" s="10">
        <v>641126.60000000009</v>
      </c>
      <c r="M74" s="10">
        <v>19450.86</v>
      </c>
      <c r="N74" s="10">
        <v>136402.08000000002</v>
      </c>
      <c r="O74" s="10">
        <v>49891.94</v>
      </c>
      <c r="P74" s="10">
        <v>12162.720000000001</v>
      </c>
      <c r="Q74" s="10">
        <v>864706.07000000007</v>
      </c>
      <c r="R74" s="10">
        <v>6481190.5100000007</v>
      </c>
    </row>
    <row r="75" spans="1:20" x14ac:dyDescent="0.25">
      <c r="B75" s="14">
        <v>0.48859875899559074</v>
      </c>
      <c r="C75" s="14">
        <v>1.7813390891976724E-2</v>
      </c>
      <c r="D75" s="14">
        <v>0.10578839318827553</v>
      </c>
      <c r="E75" s="14">
        <v>6.8340862580199002E-2</v>
      </c>
      <c r="F75" s="14">
        <v>8.1210512048348962E-3</v>
      </c>
      <c r="G75" s="14">
        <v>1.9805219396335874E-3</v>
      </c>
      <c r="H75" s="14">
        <v>2.3893077940089744E-2</v>
      </c>
      <c r="I75" s="14">
        <v>7.1476929938293068E-3</v>
      </c>
      <c r="J75" s="14">
        <v>6.3345337460231511E-3</v>
      </c>
      <c r="K75" s="14">
        <v>6.0219013682410632E-3</v>
      </c>
      <c r="L75" s="14">
        <v>9.892111626880723E-2</v>
      </c>
      <c r="M75" s="14">
        <v>3.0011245572844607E-3</v>
      </c>
      <c r="N75" s="14">
        <v>2.1045837148212451E-2</v>
      </c>
      <c r="O75" s="14">
        <v>7.6979591825021045E-3</v>
      </c>
      <c r="P75" s="14">
        <v>1.8766181893949605E-3</v>
      </c>
      <c r="Q75" s="14">
        <v>0.13341778314737426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48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7.0404930369494717E-2</v>
      </c>
      <c r="C84" s="9">
        <v>8.8491739545238771E-2</v>
      </c>
      <c r="D84" s="9">
        <v>0.266739832983445</v>
      </c>
      <c r="E84" s="9">
        <v>-4.4478811303035423E-2</v>
      </c>
      <c r="F84" s="9">
        <v>-8.5553498317614662E-2</v>
      </c>
      <c r="G84" s="9">
        <v>-0.45730230911923547</v>
      </c>
      <c r="H84" s="9">
        <v>1.3374715766695684</v>
      </c>
      <c r="I84" s="9">
        <v>4.7488202434443329E-2</v>
      </c>
      <c r="J84" s="9">
        <v>-0.88648414179372059</v>
      </c>
      <c r="K84" s="9">
        <v>0.26134601473824781</v>
      </c>
      <c r="L84" s="9">
        <v>0.60819782974410985</v>
      </c>
      <c r="M84" s="9">
        <v>-0.5132061528089451</v>
      </c>
      <c r="N84" s="9">
        <v>0.44967989528958568</v>
      </c>
      <c r="O84" s="9">
        <v>0.15010345332919964</v>
      </c>
      <c r="P84" s="9">
        <v>-0.92793327676880899</v>
      </c>
      <c r="Q84" s="9">
        <v>0.68976288338552638</v>
      </c>
      <c r="R84" s="9">
        <v>0.13671374729069447</v>
      </c>
    </row>
    <row r="85" spans="1:18" x14ac:dyDescent="0.25">
      <c r="A85" s="4" t="s">
        <v>23</v>
      </c>
      <c r="B85" s="9">
        <v>-4.8148849453240493E-3</v>
      </c>
      <c r="C85" s="9">
        <v>-4.7778512964732539E-2</v>
      </c>
      <c r="D85" s="9">
        <v>0.32020270910734477</v>
      </c>
      <c r="E85" s="9">
        <v>8.6065601470055639E-2</v>
      </c>
      <c r="F85" s="9">
        <v>0.13744912995383432</v>
      </c>
      <c r="G85" s="9">
        <v>-0.14898522837545314</v>
      </c>
      <c r="H85" s="9">
        <v>6.1430413676962354</v>
      </c>
      <c r="I85" s="9">
        <v>-0.17463850786445728</v>
      </c>
      <c r="J85" s="9">
        <v>-0.71444020522279839</v>
      </c>
      <c r="K85" s="9">
        <v>0.82452654402547698</v>
      </c>
      <c r="L85" s="9">
        <v>0.74696094870214136</v>
      </c>
      <c r="M85" s="9">
        <v>-0.34777214315698252</v>
      </c>
      <c r="N85" s="9">
        <v>-0.2006774008186864</v>
      </c>
      <c r="O85" s="9">
        <v>0.14122229845876674</v>
      </c>
      <c r="P85" s="9">
        <v>-0.93688349572671403</v>
      </c>
      <c r="Q85" s="9">
        <v>0.44727678500670415</v>
      </c>
      <c r="R85" s="9">
        <v>0.13688577867149571</v>
      </c>
    </row>
    <row r="86" spans="1:18" x14ac:dyDescent="0.25">
      <c r="A86" s="4" t="s">
        <v>24</v>
      </c>
      <c r="B86" s="9">
        <v>5.5091749290731816E-2</v>
      </c>
      <c r="C86" s="9">
        <v>0.2435116448203285</v>
      </c>
      <c r="D86" s="9">
        <v>0.2801981727846643</v>
      </c>
      <c r="E86" s="9">
        <v>-6.6180290731344654E-2</v>
      </c>
      <c r="F86" s="9">
        <v>6.1329296866306303E-2</v>
      </c>
      <c r="G86" s="9">
        <v>-0.37230520176032594</v>
      </c>
      <c r="H86" s="9">
        <v>0.84360023855813471</v>
      </c>
      <c r="I86" s="9">
        <v>4.2648795857483955E-2</v>
      </c>
      <c r="J86" s="9">
        <v>-0.80111918871256438</v>
      </c>
      <c r="K86" s="9">
        <v>1.3423889868945786E-2</v>
      </c>
      <c r="L86" s="9">
        <v>0.30869638681291212</v>
      </c>
      <c r="M86" s="9">
        <v>-0.5215689726779108</v>
      </c>
      <c r="N86" s="9">
        <v>0.751323269789825</v>
      </c>
      <c r="O86" s="9">
        <v>0.23775635680356733</v>
      </c>
      <c r="P86" s="9">
        <v>-0.92184445886826283</v>
      </c>
      <c r="Q86" s="9">
        <v>1.0111522512964948</v>
      </c>
      <c r="R86" s="9">
        <v>0.12241440217888266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5.1326240376910616E-2</v>
      </c>
      <c r="C88" s="9">
        <v>0.20442804628220956</v>
      </c>
      <c r="D88" s="9">
        <v>0.28343722795494702</v>
      </c>
      <c r="E88" s="9">
        <v>-5.8036424819325041E-2</v>
      </c>
      <c r="F88" s="9">
        <v>7.6586778788282406E-2</v>
      </c>
      <c r="G88" s="9">
        <v>-0.31481459734320072</v>
      </c>
      <c r="H88" s="9">
        <v>1.5737243613288818</v>
      </c>
      <c r="I88" s="9">
        <v>-1.4596557415302577E-2</v>
      </c>
      <c r="J88" s="9">
        <v>-0.78882081507380175</v>
      </c>
      <c r="K88" s="9">
        <v>0.1551418626009145</v>
      </c>
      <c r="L88" s="9">
        <v>0.35982651615744554</v>
      </c>
      <c r="M88" s="9">
        <v>-0.49490591642867265</v>
      </c>
      <c r="N88" s="9">
        <v>0.67250374652292544</v>
      </c>
      <c r="O88" s="9">
        <v>0.19655671755692236</v>
      </c>
      <c r="P88" s="9">
        <v>-0.92660555330506789</v>
      </c>
      <c r="Q88" s="9">
        <v>0.90979237343341335</v>
      </c>
      <c r="R88" s="9">
        <v>0.1238163279081952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3" t="s">
        <v>3</v>
      </c>
      <c r="C155" s="13" t="s">
        <v>4</v>
      </c>
      <c r="D155" s="13" t="s">
        <v>5</v>
      </c>
      <c r="E155" s="13" t="s">
        <v>6</v>
      </c>
      <c r="F155" s="13" t="s">
        <v>7</v>
      </c>
      <c r="G155" s="13" t="s">
        <v>8</v>
      </c>
      <c r="H155" s="13" t="s">
        <v>9</v>
      </c>
      <c r="I155" s="13" t="s">
        <v>10</v>
      </c>
      <c r="J155" s="13" t="s">
        <v>11</v>
      </c>
      <c r="K155" s="13" t="s">
        <v>12</v>
      </c>
      <c r="L155" s="13" t="s">
        <v>13</v>
      </c>
      <c r="M155" s="13" t="s">
        <v>14</v>
      </c>
      <c r="N155" s="13" t="s">
        <v>15</v>
      </c>
      <c r="O155" s="13" t="s">
        <v>16</v>
      </c>
      <c r="P155" s="13" t="s">
        <v>17</v>
      </c>
      <c r="Q155" s="13" t="s">
        <v>18</v>
      </c>
      <c r="R155" s="13" t="s">
        <v>19</v>
      </c>
    </row>
    <row r="156" spans="1:18" x14ac:dyDescent="0.25">
      <c r="A156" s="3" t="s">
        <v>20</v>
      </c>
      <c r="B156" s="13" t="s">
        <v>21</v>
      </c>
      <c r="C156" s="13" t="s">
        <v>21</v>
      </c>
      <c r="D156" s="13" t="s">
        <v>21</v>
      </c>
      <c r="E156" s="13" t="s">
        <v>21</v>
      </c>
      <c r="F156" s="13" t="s">
        <v>21</v>
      </c>
      <c r="G156" s="13" t="s">
        <v>21</v>
      </c>
      <c r="H156" s="13" t="s">
        <v>21</v>
      </c>
      <c r="I156" s="13" t="s">
        <v>21</v>
      </c>
      <c r="J156" s="13" t="s">
        <v>21</v>
      </c>
      <c r="K156" s="13" t="s">
        <v>21</v>
      </c>
      <c r="L156" s="13" t="s">
        <v>21</v>
      </c>
      <c r="M156" s="13" t="s">
        <v>21</v>
      </c>
      <c r="N156" s="13" t="s">
        <v>21</v>
      </c>
      <c r="O156" s="13" t="s">
        <v>21</v>
      </c>
      <c r="P156" s="13" t="s">
        <v>21</v>
      </c>
      <c r="Q156" s="13" t="s">
        <v>21</v>
      </c>
      <c r="R156" s="13" t="s">
        <v>21</v>
      </c>
    </row>
    <row r="157" spans="1:18" x14ac:dyDescent="0.25">
      <c r="A157" s="13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3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3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3" t="s">
        <v>3</v>
      </c>
      <c r="C163" s="13" t="s">
        <v>4</v>
      </c>
      <c r="D163" s="13" t="s">
        <v>5</v>
      </c>
      <c r="E163" s="13" t="s">
        <v>6</v>
      </c>
      <c r="F163" s="13" t="s">
        <v>7</v>
      </c>
      <c r="G163" s="13" t="s">
        <v>8</v>
      </c>
      <c r="H163" s="13" t="s">
        <v>9</v>
      </c>
      <c r="I163" s="13" t="s">
        <v>10</v>
      </c>
      <c r="J163" s="13" t="s">
        <v>11</v>
      </c>
      <c r="K163" s="13" t="s">
        <v>12</v>
      </c>
      <c r="L163" s="13" t="s">
        <v>13</v>
      </c>
      <c r="M163" s="13" t="s">
        <v>14</v>
      </c>
      <c r="N163" s="13" t="s">
        <v>15</v>
      </c>
      <c r="O163" s="13" t="s">
        <v>16</v>
      </c>
      <c r="P163" s="13" t="s">
        <v>17</v>
      </c>
      <c r="Q163" s="13" t="s">
        <v>18</v>
      </c>
      <c r="R163" s="13" t="s">
        <v>19</v>
      </c>
    </row>
    <row r="164" spans="1:18" x14ac:dyDescent="0.25">
      <c r="A164" s="3" t="s">
        <v>20</v>
      </c>
      <c r="B164" s="13" t="s">
        <v>21</v>
      </c>
      <c r="C164" s="13" t="s">
        <v>21</v>
      </c>
      <c r="D164" s="13" t="s">
        <v>21</v>
      </c>
      <c r="E164" s="13" t="s">
        <v>21</v>
      </c>
      <c r="F164" s="13" t="s">
        <v>21</v>
      </c>
      <c r="G164" s="13" t="s">
        <v>21</v>
      </c>
      <c r="H164" s="13" t="s">
        <v>21</v>
      </c>
      <c r="I164" s="13" t="s">
        <v>21</v>
      </c>
      <c r="J164" s="13" t="s">
        <v>21</v>
      </c>
      <c r="K164" s="13" t="s">
        <v>21</v>
      </c>
      <c r="L164" s="13" t="s">
        <v>21</v>
      </c>
      <c r="M164" s="13" t="s">
        <v>21</v>
      </c>
      <c r="N164" s="13" t="s">
        <v>21</v>
      </c>
      <c r="O164" s="13" t="s">
        <v>21</v>
      </c>
      <c r="P164" s="13" t="s">
        <v>21</v>
      </c>
      <c r="Q164" s="13" t="s">
        <v>21</v>
      </c>
      <c r="R164" s="13" t="s">
        <v>21</v>
      </c>
    </row>
    <row r="165" spans="1:18" x14ac:dyDescent="0.25">
      <c r="A165" s="13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3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3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3" t="s">
        <v>3</v>
      </c>
      <c r="C173" s="13" t="s">
        <v>4</v>
      </c>
      <c r="D173" s="13" t="s">
        <v>5</v>
      </c>
      <c r="E173" s="13" t="s">
        <v>6</v>
      </c>
      <c r="F173" s="13" t="s">
        <v>7</v>
      </c>
      <c r="G173" s="13" t="s">
        <v>8</v>
      </c>
      <c r="H173" s="13" t="s">
        <v>9</v>
      </c>
      <c r="I173" s="13" t="s">
        <v>10</v>
      </c>
      <c r="J173" s="13" t="s">
        <v>11</v>
      </c>
      <c r="K173" s="13" t="s">
        <v>12</v>
      </c>
      <c r="L173" s="13" t="s">
        <v>13</v>
      </c>
      <c r="M173" s="13" t="s">
        <v>14</v>
      </c>
      <c r="N173" s="13" t="s">
        <v>15</v>
      </c>
      <c r="O173" s="13" t="s">
        <v>16</v>
      </c>
      <c r="P173" s="13" t="s">
        <v>17</v>
      </c>
      <c r="Q173" s="13" t="s">
        <v>18</v>
      </c>
      <c r="R173" s="13" t="s">
        <v>19</v>
      </c>
    </row>
    <row r="174" spans="1:18" x14ac:dyDescent="0.25">
      <c r="A174" s="15" t="s">
        <v>55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56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3" t="s">
        <v>3</v>
      </c>
      <c r="C178" s="13" t="s">
        <v>4</v>
      </c>
      <c r="D178" s="13" t="s">
        <v>5</v>
      </c>
      <c r="E178" s="13" t="s">
        <v>6</v>
      </c>
      <c r="F178" s="13" t="s">
        <v>7</v>
      </c>
      <c r="G178" s="13" t="s">
        <v>8</v>
      </c>
      <c r="H178" s="13" t="s">
        <v>9</v>
      </c>
      <c r="I178" s="13" t="s">
        <v>10</v>
      </c>
      <c r="J178" s="13" t="s">
        <v>11</v>
      </c>
      <c r="K178" s="13" t="s">
        <v>12</v>
      </c>
      <c r="L178" s="13" t="s">
        <v>13</v>
      </c>
      <c r="M178" s="13" t="s">
        <v>14</v>
      </c>
      <c r="N178" s="13" t="s">
        <v>15</v>
      </c>
      <c r="O178" s="13" t="s">
        <v>16</v>
      </c>
      <c r="P178" s="13" t="s">
        <v>17</v>
      </c>
      <c r="Q178" s="13" t="s">
        <v>18</v>
      </c>
      <c r="R178" s="13" t="s">
        <v>19</v>
      </c>
    </row>
    <row r="179" spans="1:18" x14ac:dyDescent="0.25">
      <c r="A179" s="15" t="s">
        <v>53</v>
      </c>
      <c r="B179" s="10">
        <v>2978283.69</v>
      </c>
      <c r="C179" s="10">
        <v>103205.04999999999</v>
      </c>
      <c r="D179" s="10">
        <v>628530.55000000005</v>
      </c>
      <c r="E179" s="10">
        <v>415612.56999999995</v>
      </c>
      <c r="F179" s="10">
        <v>41487.670000000006</v>
      </c>
      <c r="G179" s="10">
        <v>8731.9</v>
      </c>
      <c r="H179" s="10">
        <v>95642.920000000013</v>
      </c>
      <c r="I179" s="10">
        <v>36103.07</v>
      </c>
      <c r="J179" s="10">
        <v>33178.53</v>
      </c>
      <c r="K179" s="10">
        <v>28258.18</v>
      </c>
      <c r="L179" s="10">
        <v>545035.31000000006</v>
      </c>
      <c r="M179" s="10">
        <v>15597.55</v>
      </c>
      <c r="N179" s="10">
        <v>131004.83</v>
      </c>
      <c r="O179" s="10">
        <v>29583.329999999998</v>
      </c>
      <c r="P179" s="10">
        <v>8851.43</v>
      </c>
      <c r="Q179" s="10">
        <v>746913.79</v>
      </c>
      <c r="R179" s="10">
        <v>5846018.3600000003</v>
      </c>
    </row>
    <row r="180" spans="1:18" x14ac:dyDescent="0.25">
      <c r="A180" s="15" t="s">
        <v>54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1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49" zoomScale="80" zoomScaleNormal="80" workbookViewId="0">
      <selection activeCell="B86" sqref="B86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1027113.66</v>
      </c>
      <c r="C45" s="5">
        <v>30385.46</v>
      </c>
      <c r="D45" s="5">
        <v>192234.58</v>
      </c>
      <c r="E45" s="5">
        <v>127235.36</v>
      </c>
      <c r="F45" s="5">
        <v>19642.66</v>
      </c>
      <c r="G45" s="5">
        <v>3620.19</v>
      </c>
      <c r="H45" s="5">
        <v>34252.58</v>
      </c>
      <c r="I45" s="5">
        <v>25965.58</v>
      </c>
      <c r="J45" s="5">
        <v>15594.93</v>
      </c>
      <c r="K45" s="5">
        <v>16033.07</v>
      </c>
      <c r="L45" s="5">
        <v>437494</v>
      </c>
      <c r="M45" s="5">
        <v>19306.72</v>
      </c>
      <c r="N45" s="5">
        <v>33242.120000000003</v>
      </c>
      <c r="O45" s="5">
        <v>29132.01</v>
      </c>
      <c r="P45" s="5">
        <v>4309.3500000000004</v>
      </c>
      <c r="Q45" s="5">
        <v>232601.87</v>
      </c>
      <c r="R45" s="5">
        <v>2248164.15</v>
      </c>
    </row>
    <row r="46" spans="1:18" x14ac:dyDescent="0.25">
      <c r="A46" s="4" t="s">
        <v>23</v>
      </c>
      <c r="B46" s="5">
        <v>54821.06</v>
      </c>
      <c r="C46" s="5">
        <v>2288.8200000000002</v>
      </c>
      <c r="D46" s="5">
        <v>9935.08</v>
      </c>
      <c r="E46" s="5">
        <v>9401.8700000000008</v>
      </c>
      <c r="F46" s="5">
        <v>1478.56</v>
      </c>
      <c r="G46" s="5">
        <v>1489.6</v>
      </c>
      <c r="H46" s="5">
        <v>2117.83</v>
      </c>
      <c r="I46" s="5">
        <v>3951.52</v>
      </c>
      <c r="J46" s="5">
        <v>661.16</v>
      </c>
      <c r="K46" s="5">
        <v>2084.9</v>
      </c>
      <c r="L46" s="5">
        <v>18220.05</v>
      </c>
      <c r="M46" s="5">
        <v>971.37</v>
      </c>
      <c r="N46" s="5">
        <v>525.77</v>
      </c>
      <c r="O46" s="5">
        <v>10865.55</v>
      </c>
      <c r="P46" s="5">
        <v>783.8</v>
      </c>
      <c r="Q46" s="5">
        <v>41292.22</v>
      </c>
      <c r="R46" s="5">
        <v>160889.16</v>
      </c>
    </row>
    <row r="47" spans="1:18" x14ac:dyDescent="0.25">
      <c r="A47" s="4" t="s">
        <v>24</v>
      </c>
      <c r="B47" s="5">
        <v>676283.93</v>
      </c>
      <c r="C47" s="5">
        <v>12962.58</v>
      </c>
      <c r="D47" s="5">
        <v>107391.09</v>
      </c>
      <c r="E47" s="5">
        <v>101950.82</v>
      </c>
      <c r="F47" s="5">
        <v>9191.18</v>
      </c>
      <c r="G47" s="5">
        <v>683.84</v>
      </c>
      <c r="H47" s="5">
        <v>16920.21</v>
      </c>
      <c r="I47" s="5">
        <v>10993.34</v>
      </c>
      <c r="J47" s="5">
        <v>10829.24</v>
      </c>
      <c r="K47" s="5">
        <v>5636.92</v>
      </c>
      <c r="L47" s="5">
        <v>155084.73000000001</v>
      </c>
      <c r="M47" s="5">
        <v>17145.650000000001</v>
      </c>
      <c r="N47" s="5">
        <v>26667.42</v>
      </c>
      <c r="O47" s="5">
        <v>5668.61</v>
      </c>
      <c r="P47" s="5">
        <v>2181.89</v>
      </c>
      <c r="Q47" s="5">
        <v>132949.79</v>
      </c>
      <c r="R47" s="5">
        <v>1292541.22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30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4208077.3099999996</v>
      </c>
      <c r="C57" s="5">
        <v>155987.78</v>
      </c>
      <c r="D57" s="5">
        <v>822081.38</v>
      </c>
      <c r="E57" s="5">
        <v>535115.02</v>
      </c>
      <c r="F57" s="5">
        <v>83131.960000000006</v>
      </c>
      <c r="G57" s="5">
        <v>31644.1</v>
      </c>
      <c r="H57" s="5">
        <v>105041.35</v>
      </c>
      <c r="I57" s="5">
        <v>85386.26</v>
      </c>
      <c r="J57" s="5">
        <v>474124.24</v>
      </c>
      <c r="K57" s="5">
        <v>53279.06</v>
      </c>
      <c r="L57" s="5">
        <v>1199626.28</v>
      </c>
      <c r="M57" s="5">
        <v>46278.05</v>
      </c>
      <c r="N57" s="5">
        <v>111308.89</v>
      </c>
      <c r="O57" s="5">
        <v>82703.960000000006</v>
      </c>
      <c r="P57" s="5">
        <v>232819.66</v>
      </c>
      <c r="Q57" s="5">
        <v>633336.05000000005</v>
      </c>
      <c r="R57" s="5">
        <v>8859941.3300000001</v>
      </c>
    </row>
    <row r="58" spans="1:18" x14ac:dyDescent="0.25">
      <c r="A58" s="4" t="s">
        <v>23</v>
      </c>
      <c r="B58" s="5">
        <v>189329.55</v>
      </c>
      <c r="C58" s="5">
        <v>12861.43</v>
      </c>
      <c r="D58" s="5">
        <v>43254.1</v>
      </c>
      <c r="E58" s="5">
        <v>25152.79</v>
      </c>
      <c r="F58" s="5">
        <v>9799.48</v>
      </c>
      <c r="G58" s="5">
        <v>4822.76</v>
      </c>
      <c r="H58" s="5">
        <v>8289.56</v>
      </c>
      <c r="I58" s="5">
        <v>12385.47</v>
      </c>
      <c r="J58" s="5">
        <v>27583.68</v>
      </c>
      <c r="K58" s="5">
        <v>5903.4</v>
      </c>
      <c r="L58" s="5">
        <v>55004.83</v>
      </c>
      <c r="M58" s="5">
        <v>5907.92</v>
      </c>
      <c r="N58" s="5">
        <v>6752.28</v>
      </c>
      <c r="O58" s="5">
        <v>17795.490000000002</v>
      </c>
      <c r="P58" s="5">
        <v>52463.14</v>
      </c>
      <c r="Q58" s="5">
        <v>81388.91</v>
      </c>
      <c r="R58" s="5">
        <v>558694.78</v>
      </c>
    </row>
    <row r="59" spans="1:18" x14ac:dyDescent="0.25">
      <c r="A59" s="4" t="s">
        <v>24</v>
      </c>
      <c r="B59" s="5">
        <v>2822772.23</v>
      </c>
      <c r="C59" s="5">
        <v>82994.84</v>
      </c>
      <c r="D59" s="5">
        <v>490963.48</v>
      </c>
      <c r="E59" s="5">
        <v>445067.25</v>
      </c>
      <c r="F59" s="5">
        <v>39090.29</v>
      </c>
      <c r="G59" s="5">
        <v>13911.06</v>
      </c>
      <c r="H59" s="5">
        <v>51878.34</v>
      </c>
      <c r="I59" s="5">
        <v>34626.300000000003</v>
      </c>
      <c r="J59" s="5">
        <v>166826.20000000001</v>
      </c>
      <c r="K59" s="5">
        <v>27883.87</v>
      </c>
      <c r="L59" s="5">
        <v>416471.93</v>
      </c>
      <c r="M59" s="5">
        <v>32601.46</v>
      </c>
      <c r="N59" s="5">
        <v>74803.34</v>
      </c>
      <c r="O59" s="5">
        <v>23900.77</v>
      </c>
      <c r="P59" s="5">
        <v>113254.03</v>
      </c>
      <c r="Q59" s="5">
        <v>371386</v>
      </c>
      <c r="R59" s="5">
        <v>5208431.3499999996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4208077.3099999996</v>
      </c>
      <c r="C66" s="5">
        <v>155987.78</v>
      </c>
      <c r="D66" s="5">
        <v>822081.38</v>
      </c>
      <c r="E66" s="5">
        <v>535115.02</v>
      </c>
      <c r="F66" s="5">
        <v>83131.960000000006</v>
      </c>
      <c r="G66" s="5">
        <v>31644.1</v>
      </c>
      <c r="H66" s="5">
        <v>105041.35</v>
      </c>
      <c r="I66" s="5">
        <v>85386.26</v>
      </c>
      <c r="J66" s="5">
        <v>474124.24</v>
      </c>
      <c r="K66" s="5">
        <v>53279.06</v>
      </c>
      <c r="L66" s="5">
        <v>1199626.28</v>
      </c>
      <c r="M66" s="5">
        <v>46278.05</v>
      </c>
      <c r="N66" s="5">
        <v>111308.89</v>
      </c>
      <c r="O66" s="5">
        <v>82703.960000000006</v>
      </c>
      <c r="P66" s="5">
        <v>232819.66</v>
      </c>
      <c r="Q66" s="5">
        <v>633336.05000000005</v>
      </c>
      <c r="R66" s="5">
        <v>8859941.3300000001</v>
      </c>
    </row>
    <row r="67" spans="1:18" x14ac:dyDescent="0.25">
      <c r="A67" s="4"/>
      <c r="B67" s="9">
        <v>0.474955437430645</v>
      </c>
      <c r="C67" s="9">
        <v>1.7605960828636798E-2</v>
      </c>
      <c r="D67" s="9">
        <v>9.2786323225009404E-2</v>
      </c>
      <c r="E67" s="9">
        <v>6.0397129063156002E-2</v>
      </c>
      <c r="F67" s="9">
        <v>9.3829018617214693E-3</v>
      </c>
      <c r="G67" s="9">
        <v>3.5715924994731301E-3</v>
      </c>
      <c r="H67" s="9">
        <v>1.18557613518644E-2</v>
      </c>
      <c r="I67" s="9">
        <v>9.63733921249341E-3</v>
      </c>
      <c r="J67" s="9">
        <v>5.3513248264365203E-2</v>
      </c>
      <c r="K67" s="9">
        <v>6.0134777438757602E-3</v>
      </c>
      <c r="L67" s="9">
        <v>0.13539889659743401</v>
      </c>
      <c r="M67" s="9">
        <v>5.2232907957642204E-3</v>
      </c>
      <c r="N67" s="9">
        <v>1.25631633274032E-2</v>
      </c>
      <c r="O67" s="9">
        <v>9.3345945440927603E-3</v>
      </c>
      <c r="P67" s="9">
        <v>2.6277788004268901E-2</v>
      </c>
      <c r="Q67" s="9">
        <v>7.1483097507147902E-2</v>
      </c>
      <c r="R67" s="9">
        <v>1</v>
      </c>
    </row>
    <row r="68" spans="1:18" x14ac:dyDescent="0.25">
      <c r="A68" s="4" t="s">
        <v>23</v>
      </c>
      <c r="B68" s="5">
        <v>189329.55</v>
      </c>
      <c r="C68" s="5">
        <v>12861.43</v>
      </c>
      <c r="D68" s="5">
        <v>43254.1</v>
      </c>
      <c r="E68" s="5">
        <v>25152.79</v>
      </c>
      <c r="F68" s="5">
        <v>9799.48</v>
      </c>
      <c r="G68" s="5">
        <v>4822.76</v>
      </c>
      <c r="H68" s="5">
        <v>8289.56</v>
      </c>
      <c r="I68" s="5">
        <v>12385.47</v>
      </c>
      <c r="J68" s="5">
        <v>27583.68</v>
      </c>
      <c r="K68" s="5">
        <v>5903.4</v>
      </c>
      <c r="L68" s="5">
        <v>55004.83</v>
      </c>
      <c r="M68" s="5">
        <v>5907.92</v>
      </c>
      <c r="N68" s="5">
        <v>6752.28</v>
      </c>
      <c r="O68" s="5">
        <v>17795.490000000002</v>
      </c>
      <c r="P68" s="5">
        <v>52463.14</v>
      </c>
      <c r="Q68" s="5">
        <v>81388.91</v>
      </c>
      <c r="R68" s="5">
        <v>558694.78</v>
      </c>
    </row>
    <row r="69" spans="1:18" x14ac:dyDescent="0.25">
      <c r="A69" s="4"/>
      <c r="B69" s="9">
        <v>0.338878322793709</v>
      </c>
      <c r="C69" s="9">
        <v>2.3020494302810598E-2</v>
      </c>
      <c r="D69" s="9">
        <v>7.7419910742677803E-2</v>
      </c>
      <c r="E69" s="9">
        <v>4.5020628257883499E-2</v>
      </c>
      <c r="F69" s="9">
        <v>1.7539952673264601E-2</v>
      </c>
      <c r="G69" s="9">
        <v>8.6321909075291504E-3</v>
      </c>
      <c r="H69" s="9">
        <v>1.48373679095409E-2</v>
      </c>
      <c r="I69" s="9">
        <v>2.2168580132429401E-2</v>
      </c>
      <c r="J69" s="9">
        <v>4.9371644388730498E-2</v>
      </c>
      <c r="K69" s="9">
        <v>1.0566413382276501E-2</v>
      </c>
      <c r="L69" s="9">
        <v>9.8452378595697596E-2</v>
      </c>
      <c r="M69" s="9">
        <v>1.0574503667279699E-2</v>
      </c>
      <c r="N69" s="9">
        <v>1.2085811863142899E-2</v>
      </c>
      <c r="O69" s="9">
        <v>3.1851899529113201E-2</v>
      </c>
      <c r="P69" s="9">
        <v>9.3903043089108504E-2</v>
      </c>
      <c r="Q69" s="9">
        <v>0.14567687566366699</v>
      </c>
      <c r="R69" s="9">
        <v>1</v>
      </c>
    </row>
    <row r="70" spans="1:18" x14ac:dyDescent="0.25">
      <c r="A70" s="4" t="s">
        <v>24</v>
      </c>
      <c r="B70" s="5">
        <v>2822772.23</v>
      </c>
      <c r="C70" s="5">
        <v>82994.84</v>
      </c>
      <c r="D70" s="5">
        <v>490963.48</v>
      </c>
      <c r="E70" s="5">
        <v>445067.25</v>
      </c>
      <c r="F70" s="5">
        <v>39090.29</v>
      </c>
      <c r="G70" s="5">
        <v>13911.06</v>
      </c>
      <c r="H70" s="5">
        <v>51878.34</v>
      </c>
      <c r="I70" s="5">
        <v>34626.300000000003</v>
      </c>
      <c r="J70" s="5">
        <v>166826.20000000001</v>
      </c>
      <c r="K70" s="5">
        <v>27883.87</v>
      </c>
      <c r="L70" s="5">
        <v>416471.93</v>
      </c>
      <c r="M70" s="5">
        <v>32601.46</v>
      </c>
      <c r="N70" s="5">
        <v>74803.34</v>
      </c>
      <c r="O70" s="5">
        <v>23900.77</v>
      </c>
      <c r="P70" s="5">
        <v>113254.03</v>
      </c>
      <c r="Q70" s="5">
        <v>371386</v>
      </c>
      <c r="R70" s="5">
        <v>5208431.3499999996</v>
      </c>
    </row>
    <row r="71" spans="1:18" x14ac:dyDescent="0.25">
      <c r="B71" s="9">
        <v>0.54196206886743403</v>
      </c>
      <c r="C71" s="9">
        <v>1.5934709401516801E-2</v>
      </c>
      <c r="D71" s="9">
        <v>9.4263214201719306E-2</v>
      </c>
      <c r="E71" s="9">
        <v>8.5451303874822096E-2</v>
      </c>
      <c r="F71" s="9">
        <v>7.5051944382448299E-3</v>
      </c>
      <c r="G71" s="9">
        <v>2.6708732563020198E-3</v>
      </c>
      <c r="H71" s="9">
        <v>9.9604538322272396E-3</v>
      </c>
      <c r="I71" s="9">
        <v>6.6481244876156398E-3</v>
      </c>
      <c r="J71" s="9">
        <v>3.2030027620504199E-2</v>
      </c>
      <c r="K71" s="9">
        <v>5.3536022894877903E-3</v>
      </c>
      <c r="L71" s="9">
        <v>7.9961105755958606E-2</v>
      </c>
      <c r="M71" s="9">
        <v>6.2593625238047904E-3</v>
      </c>
      <c r="N71" s="9">
        <v>1.43619709991954E-2</v>
      </c>
      <c r="O71" s="9">
        <v>4.5888614812980098E-3</v>
      </c>
      <c r="P71" s="9">
        <v>2.17443645484547E-2</v>
      </c>
      <c r="Q71" s="9">
        <v>7.1304770101270495E-2</v>
      </c>
      <c r="R71" s="9">
        <v>1</v>
      </c>
    </row>
    <row r="74" spans="1:18" x14ac:dyDescent="0.25">
      <c r="A74" t="s">
        <v>31</v>
      </c>
      <c r="B74" s="10">
        <v>3012101.78</v>
      </c>
      <c r="C74" s="10">
        <v>95856.27</v>
      </c>
      <c r="D74" s="10">
        <v>534217.57999999996</v>
      </c>
      <c r="E74" s="10">
        <v>470220.04</v>
      </c>
      <c r="F74" s="10">
        <v>48889.77</v>
      </c>
      <c r="G74" s="10">
        <v>18733.82</v>
      </c>
      <c r="H74" s="10">
        <v>60167.9</v>
      </c>
      <c r="I74" s="10">
        <v>47011.77</v>
      </c>
      <c r="J74" s="10">
        <v>194409.88</v>
      </c>
      <c r="K74" s="10">
        <v>33787.269999999997</v>
      </c>
      <c r="L74" s="10">
        <v>471476.76</v>
      </c>
      <c r="M74" s="10">
        <v>38509.379999999997</v>
      </c>
      <c r="N74" s="10">
        <v>81555.62</v>
      </c>
      <c r="O74" s="10">
        <v>41696.26</v>
      </c>
      <c r="P74" s="10">
        <v>165717.17000000001</v>
      </c>
      <c r="Q74" s="10">
        <v>452774.91</v>
      </c>
      <c r="R74" s="10">
        <v>5767126.1299999999</v>
      </c>
    </row>
    <row r="75" spans="1:18" x14ac:dyDescent="0.25">
      <c r="B75" s="9">
        <v>0.52228817475160705</v>
      </c>
      <c r="C75" s="9">
        <v>1.6621150264317201E-2</v>
      </c>
      <c r="D75" s="9">
        <v>9.2631506223013693E-2</v>
      </c>
      <c r="E75" s="9">
        <v>8.1534551074574801E-2</v>
      </c>
      <c r="F75" s="9">
        <v>8.4773193611425296E-3</v>
      </c>
      <c r="G75" s="9">
        <v>3.2483804892958E-3</v>
      </c>
      <c r="H75" s="9">
        <v>1.0432908634859401E-2</v>
      </c>
      <c r="I75" s="9">
        <v>8.1516805667643695E-3</v>
      </c>
      <c r="J75" s="9">
        <v>3.3710010084346799E-2</v>
      </c>
      <c r="K75" s="9">
        <v>5.8585973738708597E-3</v>
      </c>
      <c r="L75" s="9">
        <v>8.1752462036060902E-2</v>
      </c>
      <c r="M75" s="9">
        <v>6.6773951413474598E-3</v>
      </c>
      <c r="N75" s="9">
        <v>1.4141466332035999E-2</v>
      </c>
      <c r="O75" s="9">
        <v>7.2299892633005403E-3</v>
      </c>
      <c r="P75" s="9">
        <v>2.8734792037572399E-2</v>
      </c>
      <c r="Q75" s="9">
        <v>7.8509625035719496E-2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-4.8673063469205899E-2</v>
      </c>
      <c r="C84" s="9">
        <v>-0.136494729852526</v>
      </c>
      <c r="D84" s="9">
        <v>-7.6230062197498005E-2</v>
      </c>
      <c r="E84" s="9">
        <v>-5.0894180331961303E-2</v>
      </c>
      <c r="F84" s="9">
        <v>-6.1608101428369602E-2</v>
      </c>
      <c r="G84" s="9">
        <v>-9.5751353553988394E-2</v>
      </c>
      <c r="H84" s="9">
        <v>-2.74749606259263E-2</v>
      </c>
      <c r="I84" s="9">
        <v>0.20496627597744599</v>
      </c>
      <c r="J84" s="9">
        <v>8.6962522557307391</v>
      </c>
      <c r="K84" s="9">
        <v>0.103177031979033</v>
      </c>
      <c r="L84" s="9">
        <v>-1.03242876650374E-2</v>
      </c>
      <c r="M84" s="9">
        <v>0.82449243816945395</v>
      </c>
      <c r="N84" s="9">
        <v>-4.8373476995517903E-2</v>
      </c>
      <c r="O84" s="9">
        <v>-0.25190337152905901</v>
      </c>
      <c r="P84" s="9">
        <v>8.20255815837894</v>
      </c>
      <c r="Q84" s="9">
        <v>-0.132697494683299</v>
      </c>
      <c r="R84" s="9">
        <v>2.0970332504087499E-2</v>
      </c>
    </row>
    <row r="85" spans="1:18" x14ac:dyDescent="0.25">
      <c r="A85" s="4" t="s">
        <v>23</v>
      </c>
      <c r="B85" s="9">
        <v>0.201145420781597</v>
      </c>
      <c r="C85" s="9">
        <v>-0.150909963551284</v>
      </c>
      <c r="D85" s="9">
        <v>-5.1644716699263799E-4</v>
      </c>
      <c r="E85" s="9">
        <v>-4.5415351965467199E-2</v>
      </c>
      <c r="F85" s="9">
        <v>0.104745585010738</v>
      </c>
      <c r="G85" s="9">
        <v>0.64514533465688395</v>
      </c>
      <c r="H85" s="9">
        <v>-0.30169539498845099</v>
      </c>
      <c r="I85" s="9">
        <v>0.35947651438400002</v>
      </c>
      <c r="J85" s="9">
        <v>2.9335184321644201</v>
      </c>
      <c r="K85" s="9">
        <v>-0.39164853827263801</v>
      </c>
      <c r="L85" s="9">
        <v>-0.350118687444817</v>
      </c>
      <c r="M85" s="9">
        <v>-2.0026042314614498E-2</v>
      </c>
      <c r="N85" s="9">
        <v>0.93813273017959697</v>
      </c>
      <c r="O85" s="9">
        <v>-0.18208242194376401</v>
      </c>
      <c r="P85" s="9">
        <v>3.63474953001541</v>
      </c>
      <c r="Q85" s="9">
        <v>-0.33209244804649402</v>
      </c>
      <c r="R85" s="9">
        <v>3.2743678073615598E-2</v>
      </c>
    </row>
    <row r="86" spans="1:18" x14ac:dyDescent="0.25">
      <c r="A86" s="4" t="s">
        <v>24</v>
      </c>
      <c r="B86" s="9">
        <v>-0.15026057963605599</v>
      </c>
      <c r="C86" s="9">
        <v>-0.24602361746201601</v>
      </c>
      <c r="D86" s="9">
        <v>-0.198417535657848</v>
      </c>
      <c r="E86" s="9">
        <v>-5.6242961590524297E-2</v>
      </c>
      <c r="F86" s="9">
        <v>-0.27919013952702798</v>
      </c>
      <c r="G86" s="9">
        <v>-0.46859485947677998</v>
      </c>
      <c r="H86" s="9">
        <v>-7.6146617445146697E-2</v>
      </c>
      <c r="I86" s="9">
        <v>0.299948529602236</v>
      </c>
      <c r="J86" s="9">
        <v>4.7837381140833104</v>
      </c>
      <c r="K86" s="9">
        <v>0.27328491138472899</v>
      </c>
      <c r="L86" s="9">
        <v>7.2249845852086894E-2</v>
      </c>
      <c r="M86" s="9">
        <v>0.99888533411159697</v>
      </c>
      <c r="N86" s="9">
        <v>-8.7524565901266602E-2</v>
      </c>
      <c r="O86" s="9">
        <v>-7.1841825858237601E-3</v>
      </c>
      <c r="P86" s="9">
        <v>11.8161957000223</v>
      </c>
      <c r="Q86" s="9">
        <v>-8.0408711091236207E-2</v>
      </c>
      <c r="R86" s="9">
        <v>-7.8724101195339999E-2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-0.134341836616129</v>
      </c>
      <c r="C88" s="9">
        <v>-0.23451845975543401</v>
      </c>
      <c r="D88" s="9">
        <v>-0.18535736747884099</v>
      </c>
      <c r="E88" s="9">
        <v>-5.5669998082903203E-2</v>
      </c>
      <c r="F88" s="9">
        <v>-0.225219178902788</v>
      </c>
      <c r="G88" s="9">
        <v>-0.35643378305076101</v>
      </c>
      <c r="H88" s="9">
        <v>-0.11550676454400501</v>
      </c>
      <c r="I88" s="9">
        <v>0.31511975503494799</v>
      </c>
      <c r="J88" s="9">
        <v>4.4218897114273297</v>
      </c>
      <c r="K88" s="9">
        <v>6.9112862065070099E-2</v>
      </c>
      <c r="L88" s="9">
        <v>-3.3208491795160798E-3</v>
      </c>
      <c r="M88" s="9">
        <v>0.72390409907213904</v>
      </c>
      <c r="N88" s="9">
        <v>-4.57132132290256E-2</v>
      </c>
      <c r="O88" s="9">
        <v>-9.0212933270406206E-2</v>
      </c>
      <c r="P88" s="9">
        <v>7.2216025651520503</v>
      </c>
      <c r="Q88" s="9">
        <v>-0.13874684145291999</v>
      </c>
      <c r="R88" s="9">
        <v>-6.8989310119474706E-2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0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workbookViewId="0">
      <selection activeCell="B71" sqref="B71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42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7" t="s">
        <v>21</v>
      </c>
      <c r="C5" s="17" t="s">
        <v>21</v>
      </c>
      <c r="D5" s="17" t="s">
        <v>21</v>
      </c>
      <c r="E5" s="17" t="s">
        <v>21</v>
      </c>
      <c r="F5" s="17" t="s">
        <v>21</v>
      </c>
      <c r="G5" s="17" t="s">
        <v>21</v>
      </c>
      <c r="H5" s="17" t="s">
        <v>21</v>
      </c>
      <c r="I5" s="17" t="s">
        <v>21</v>
      </c>
      <c r="J5" s="17" t="s">
        <v>21</v>
      </c>
      <c r="K5" s="17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</row>
    <row r="6" spans="1:18" x14ac:dyDescent="0.25">
      <c r="A6" s="4" t="s">
        <v>22</v>
      </c>
      <c r="B6" s="5">
        <v>1234401.8700000001</v>
      </c>
      <c r="C6" s="5">
        <v>41934.33</v>
      </c>
      <c r="D6" s="5">
        <v>234613.33</v>
      </c>
      <c r="E6" s="5">
        <v>161684.89000000001</v>
      </c>
      <c r="F6" s="5">
        <v>17166.009999999998</v>
      </c>
      <c r="G6" s="5">
        <v>12129.42</v>
      </c>
      <c r="H6" s="5">
        <v>26198.87</v>
      </c>
      <c r="I6" s="5">
        <v>14459.19</v>
      </c>
      <c r="J6" s="5">
        <v>11523.63</v>
      </c>
      <c r="K6" s="5">
        <v>10203.549999999999</v>
      </c>
      <c r="L6" s="5">
        <v>314559.57</v>
      </c>
      <c r="M6" s="5">
        <v>5434.41</v>
      </c>
      <c r="N6" s="5">
        <v>25725.81</v>
      </c>
      <c r="O6" s="5">
        <v>21654.43</v>
      </c>
      <c r="P6" s="5">
        <v>6591.18</v>
      </c>
      <c r="Q6" s="5">
        <v>187707.87</v>
      </c>
      <c r="R6" s="5">
        <v>2325988.35</v>
      </c>
    </row>
    <row r="7" spans="1:18" x14ac:dyDescent="0.25">
      <c r="A7" s="4" t="s">
        <v>23</v>
      </c>
      <c r="B7" s="5">
        <v>36922.28</v>
      </c>
      <c r="C7" s="5">
        <v>4009.99</v>
      </c>
      <c r="D7" s="5">
        <v>6851.83</v>
      </c>
      <c r="E7" s="5">
        <v>5883.46</v>
      </c>
      <c r="F7" s="5">
        <v>2062.96</v>
      </c>
      <c r="G7" s="5">
        <v>549.80999999999995</v>
      </c>
      <c r="H7" s="5">
        <v>3347.99</v>
      </c>
      <c r="I7" s="5">
        <v>2210.7199999999998</v>
      </c>
      <c r="J7" s="5">
        <v>3548.44</v>
      </c>
      <c r="K7" s="5">
        <v>2568.7199999999998</v>
      </c>
      <c r="L7" s="5">
        <v>20127.57</v>
      </c>
      <c r="M7" s="5">
        <v>586.84</v>
      </c>
      <c r="N7" s="5">
        <v>311.27999999999997</v>
      </c>
      <c r="O7" s="5">
        <v>3697.48</v>
      </c>
      <c r="P7" s="5">
        <v>2003.83</v>
      </c>
      <c r="Q7" s="5">
        <v>35938.54</v>
      </c>
      <c r="R7" s="5">
        <v>130621.73</v>
      </c>
    </row>
    <row r="8" spans="1:18" x14ac:dyDescent="0.25">
      <c r="A8" s="4" t="s">
        <v>24</v>
      </c>
      <c r="B8" s="5">
        <v>968131.67</v>
      </c>
      <c r="C8" s="5">
        <v>26279.63</v>
      </c>
      <c r="D8" s="5">
        <v>169160.39</v>
      </c>
      <c r="E8" s="5">
        <v>142770.23000000001</v>
      </c>
      <c r="F8" s="5">
        <v>10217.959999999999</v>
      </c>
      <c r="G8" s="5">
        <v>10357.16</v>
      </c>
      <c r="H8" s="5">
        <v>15113.73</v>
      </c>
      <c r="I8" s="5">
        <v>4842.62</v>
      </c>
      <c r="J8" s="5">
        <v>6235.92</v>
      </c>
      <c r="K8" s="5">
        <v>4171.57</v>
      </c>
      <c r="L8" s="5">
        <v>97644.57</v>
      </c>
      <c r="M8" s="5">
        <v>4299.28</v>
      </c>
      <c r="N8" s="5">
        <v>18968.95</v>
      </c>
      <c r="O8" s="5">
        <v>3627.95</v>
      </c>
      <c r="P8" s="5">
        <v>2622.46</v>
      </c>
      <c r="Q8" s="5">
        <v>106022.43</v>
      </c>
      <c r="R8" s="5">
        <v>1590466.5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43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1256053.6299999999</v>
      </c>
      <c r="C19" s="5">
        <v>53824.27</v>
      </c>
      <c r="D19" s="5">
        <v>222120.62</v>
      </c>
      <c r="E19" s="5">
        <v>159370.06</v>
      </c>
      <c r="F19" s="5">
        <v>19364.21</v>
      </c>
      <c r="G19" s="5">
        <v>12199.75</v>
      </c>
      <c r="H19" s="5">
        <v>27714.05</v>
      </c>
      <c r="I19" s="5">
        <v>19913.59</v>
      </c>
      <c r="J19" s="5">
        <v>10158.459999999999</v>
      </c>
      <c r="K19" s="5">
        <v>15337.28</v>
      </c>
      <c r="L19" s="5">
        <v>323379.61</v>
      </c>
      <c r="M19" s="5">
        <v>4798.84</v>
      </c>
      <c r="N19" s="5">
        <v>30025</v>
      </c>
      <c r="O19" s="5">
        <v>27576.27</v>
      </c>
      <c r="P19" s="5">
        <v>7048.99</v>
      </c>
      <c r="Q19" s="5">
        <v>197436.26</v>
      </c>
      <c r="R19" s="5">
        <v>2386320.88</v>
      </c>
    </row>
    <row r="20" spans="1:18" x14ac:dyDescent="0.25">
      <c r="A20" s="4" t="s">
        <v>23</v>
      </c>
      <c r="B20" s="5">
        <v>47551.55</v>
      </c>
      <c r="C20" s="5">
        <v>4039.5</v>
      </c>
      <c r="D20" s="5">
        <v>7825.8</v>
      </c>
      <c r="E20" s="5">
        <v>6351.21</v>
      </c>
      <c r="F20" s="5">
        <v>1848.5</v>
      </c>
      <c r="G20" s="5">
        <v>931.56</v>
      </c>
      <c r="H20" s="5">
        <v>2931.22</v>
      </c>
      <c r="I20" s="5">
        <v>2014.78</v>
      </c>
      <c r="J20" s="5">
        <v>1380.69</v>
      </c>
      <c r="K20" s="5">
        <v>2526.23</v>
      </c>
      <c r="L20" s="5">
        <v>20218.91</v>
      </c>
      <c r="M20" s="5">
        <v>772.73</v>
      </c>
      <c r="N20" s="5">
        <v>1017.68</v>
      </c>
      <c r="O20" s="5">
        <v>3200.96</v>
      </c>
      <c r="P20" s="5">
        <v>3778.33</v>
      </c>
      <c r="Q20" s="5">
        <v>25751.24</v>
      </c>
      <c r="R20" s="5">
        <v>132140.9</v>
      </c>
    </row>
    <row r="21" spans="1:18" x14ac:dyDescent="0.25">
      <c r="A21" s="4" t="s">
        <v>24</v>
      </c>
      <c r="B21" s="5">
        <v>958721.64</v>
      </c>
      <c r="C21" s="5">
        <v>35007.56</v>
      </c>
      <c r="D21" s="5">
        <v>155252.48000000001</v>
      </c>
      <c r="E21" s="5">
        <v>135793.31</v>
      </c>
      <c r="F21" s="5">
        <v>11720.57</v>
      </c>
      <c r="G21" s="5">
        <v>9743.42</v>
      </c>
      <c r="H21" s="5">
        <v>13953.03</v>
      </c>
      <c r="I21" s="5">
        <v>8681.08</v>
      </c>
      <c r="J21" s="5">
        <v>5947.64</v>
      </c>
      <c r="K21" s="5">
        <v>7637.48</v>
      </c>
      <c r="L21" s="5">
        <v>108455.44</v>
      </c>
      <c r="M21" s="5">
        <v>3160.26</v>
      </c>
      <c r="N21" s="5">
        <v>18945.98</v>
      </c>
      <c r="O21" s="5">
        <v>7874.7</v>
      </c>
      <c r="P21" s="5">
        <v>2274.38</v>
      </c>
      <c r="Q21" s="5">
        <v>121200.19</v>
      </c>
      <c r="R21" s="5">
        <v>1604369.15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44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907733.01</v>
      </c>
      <c r="C32" s="5">
        <v>37608.400000000001</v>
      </c>
      <c r="D32" s="5">
        <v>206610.19</v>
      </c>
      <c r="E32" s="5">
        <v>113942.1</v>
      </c>
      <c r="F32" s="5">
        <v>26224.76</v>
      </c>
      <c r="G32" s="5">
        <v>5546.9</v>
      </c>
      <c r="H32" s="5">
        <v>24381.9</v>
      </c>
      <c r="I32" s="5">
        <v>17687.98</v>
      </c>
      <c r="J32" s="5">
        <v>14569.08</v>
      </c>
      <c r="K32" s="5">
        <v>11057.75</v>
      </c>
      <c r="L32" s="5">
        <v>293914.28999999998</v>
      </c>
      <c r="M32" s="5">
        <v>4046.1</v>
      </c>
      <c r="N32" s="5">
        <v>30276.53</v>
      </c>
      <c r="O32" s="5">
        <v>27884.01</v>
      </c>
      <c r="P32" s="5">
        <v>6808.28</v>
      </c>
      <c r="Q32" s="5">
        <v>146442.96</v>
      </c>
      <c r="R32" s="5">
        <v>1874734.23</v>
      </c>
    </row>
    <row r="33" spans="1:18" x14ac:dyDescent="0.25">
      <c r="A33" s="4" t="s">
        <v>23</v>
      </c>
      <c r="B33" s="5">
        <v>37845.440000000002</v>
      </c>
      <c r="C33" s="5">
        <v>3396.09</v>
      </c>
      <c r="D33" s="5">
        <v>11179.07</v>
      </c>
      <c r="E33" s="5">
        <v>6901.54</v>
      </c>
      <c r="F33" s="5">
        <v>2790.18</v>
      </c>
      <c r="G33" s="5">
        <v>721.98</v>
      </c>
      <c r="H33" s="5">
        <v>2415.94</v>
      </c>
      <c r="I33" s="5">
        <v>2694.09</v>
      </c>
      <c r="J33" s="5">
        <v>713.24</v>
      </c>
      <c r="K33" s="5">
        <v>2582.0300000000002</v>
      </c>
      <c r="L33" s="5">
        <v>20918.169999999998</v>
      </c>
      <c r="M33" s="5">
        <v>907.55</v>
      </c>
      <c r="N33" s="5">
        <v>1077.25</v>
      </c>
      <c r="O33" s="5">
        <v>7741.13</v>
      </c>
      <c r="P33" s="5">
        <v>4049.67</v>
      </c>
      <c r="Q33" s="5">
        <v>28962.85</v>
      </c>
      <c r="R33" s="5">
        <v>134896.22</v>
      </c>
    </row>
    <row r="34" spans="1:18" x14ac:dyDescent="0.25">
      <c r="A34" s="4" t="s">
        <v>24</v>
      </c>
      <c r="B34" s="5">
        <v>648551.59</v>
      </c>
      <c r="C34" s="5">
        <v>19325.71</v>
      </c>
      <c r="D34" s="5">
        <v>139298.67000000001</v>
      </c>
      <c r="E34" s="5">
        <v>87690.69</v>
      </c>
      <c r="F34" s="5">
        <v>16066.33</v>
      </c>
      <c r="G34" s="5">
        <v>3304.89</v>
      </c>
      <c r="H34" s="5">
        <v>11034.78</v>
      </c>
      <c r="I34" s="5">
        <v>6208.61</v>
      </c>
      <c r="J34" s="5">
        <v>8446.1200000000008</v>
      </c>
      <c r="K34" s="5">
        <v>4454.05</v>
      </c>
      <c r="L34" s="5">
        <v>100323.89</v>
      </c>
      <c r="M34" s="5">
        <v>2586.33</v>
      </c>
      <c r="N34" s="5">
        <v>21154.74</v>
      </c>
      <c r="O34" s="5">
        <v>3558.29</v>
      </c>
      <c r="P34" s="5">
        <v>2010.75</v>
      </c>
      <c r="Q34" s="5">
        <v>71780.39</v>
      </c>
      <c r="R34" s="5">
        <v>1145795.83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45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1025188.09</v>
      </c>
      <c r="C45" s="5">
        <v>47277.85</v>
      </c>
      <c r="D45" s="5">
        <v>226575.9</v>
      </c>
      <c r="E45" s="5">
        <v>128812.6</v>
      </c>
      <c r="F45" s="5">
        <v>25834.83</v>
      </c>
      <c r="G45" s="5">
        <v>5118.84</v>
      </c>
      <c r="H45" s="5">
        <v>29714.07</v>
      </c>
      <c r="I45" s="5">
        <v>18801.189999999999</v>
      </c>
      <c r="J45" s="5">
        <v>12646.51</v>
      </c>
      <c r="K45" s="5">
        <v>11697.44</v>
      </c>
      <c r="L45" s="5">
        <v>280287.3</v>
      </c>
      <c r="M45" s="5">
        <v>11085.54</v>
      </c>
      <c r="N45" s="5">
        <v>30939.65</v>
      </c>
      <c r="O45" s="5">
        <v>33437.800000000003</v>
      </c>
      <c r="P45" s="5">
        <v>4851</v>
      </c>
      <c r="Q45" s="5">
        <v>198649.53</v>
      </c>
      <c r="R45" s="5">
        <v>2090918.13</v>
      </c>
    </row>
    <row r="46" spans="1:18" x14ac:dyDescent="0.25">
      <c r="A46" s="4" t="s">
        <v>23</v>
      </c>
      <c r="B46" s="5">
        <v>35304.9</v>
      </c>
      <c r="C46" s="5">
        <v>3701.73</v>
      </c>
      <c r="D46" s="5">
        <v>17419.75</v>
      </c>
      <c r="E46" s="5">
        <v>7213.25</v>
      </c>
      <c r="F46" s="5">
        <v>2168.71</v>
      </c>
      <c r="G46" s="5">
        <v>728.16</v>
      </c>
      <c r="H46" s="5">
        <v>3175.83</v>
      </c>
      <c r="I46" s="5">
        <v>2190.88</v>
      </c>
      <c r="J46" s="5">
        <v>1370.1</v>
      </c>
      <c r="K46" s="5">
        <v>2026.95</v>
      </c>
      <c r="L46" s="5">
        <v>23373.62</v>
      </c>
      <c r="M46" s="5">
        <v>3761.53</v>
      </c>
      <c r="N46" s="5">
        <v>1077.7</v>
      </c>
      <c r="O46" s="5">
        <v>7117.5</v>
      </c>
      <c r="P46" s="5">
        <v>1487.69</v>
      </c>
      <c r="Q46" s="5">
        <v>31203.919999999998</v>
      </c>
      <c r="R46" s="5">
        <v>143322.22</v>
      </c>
    </row>
    <row r="47" spans="1:18" x14ac:dyDescent="0.25">
      <c r="A47" s="4" t="s">
        <v>24</v>
      </c>
      <c r="B47" s="5">
        <v>746521.99</v>
      </c>
      <c r="C47" s="5">
        <v>29463.279999999999</v>
      </c>
      <c r="D47" s="5">
        <v>148781.25</v>
      </c>
      <c r="E47" s="5">
        <v>105336.69</v>
      </c>
      <c r="F47" s="5">
        <v>16226.21</v>
      </c>
      <c r="G47" s="5">
        <v>2772.41</v>
      </c>
      <c r="H47" s="5">
        <v>16052.76</v>
      </c>
      <c r="I47" s="5">
        <v>6904.36</v>
      </c>
      <c r="J47" s="5">
        <v>8214.33</v>
      </c>
      <c r="K47" s="5">
        <v>5636.06</v>
      </c>
      <c r="L47" s="5">
        <v>81985.509999999995</v>
      </c>
      <c r="M47" s="5">
        <v>6263.95</v>
      </c>
      <c r="N47" s="5">
        <v>22908.799999999999</v>
      </c>
      <c r="O47" s="5">
        <v>9012.7800000000007</v>
      </c>
      <c r="P47" s="5">
        <v>1929.2</v>
      </c>
      <c r="Q47" s="5">
        <v>104856.84</v>
      </c>
      <c r="R47" s="5">
        <v>1312866.4099999999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46</v>
      </c>
    </row>
    <row r="55" spans="1:18" x14ac:dyDescent="0.25">
      <c r="A55" s="2"/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4423376.5999999996</v>
      </c>
      <c r="C58" s="5">
        <v>180644.85</v>
      </c>
      <c r="D58" s="5">
        <v>889920.04</v>
      </c>
      <c r="E58" s="5">
        <v>563809.65</v>
      </c>
      <c r="F58" s="5">
        <v>88589.81</v>
      </c>
      <c r="G58" s="5">
        <v>34994.910000000003</v>
      </c>
      <c r="H58" s="5">
        <v>108008.89</v>
      </c>
      <c r="I58" s="5">
        <v>70861.95</v>
      </c>
      <c r="J58" s="5">
        <v>48897.68</v>
      </c>
      <c r="K58" s="5">
        <v>48296.02</v>
      </c>
      <c r="L58" s="5">
        <v>1212140.77</v>
      </c>
      <c r="M58" s="5">
        <v>25364.89</v>
      </c>
      <c r="N58" s="5">
        <v>116966.99</v>
      </c>
      <c r="O58" s="5">
        <v>110552.51</v>
      </c>
      <c r="P58" s="5">
        <v>25299.45</v>
      </c>
      <c r="Q58" s="5">
        <v>730236.62</v>
      </c>
      <c r="R58" s="5">
        <v>8677961.5899999999</v>
      </c>
    </row>
    <row r="59" spans="1:18" x14ac:dyDescent="0.25">
      <c r="A59" s="4" t="s">
        <v>23</v>
      </c>
      <c r="B59" s="5">
        <v>157624.17000000001</v>
      </c>
      <c r="C59" s="5">
        <v>15147.31</v>
      </c>
      <c r="D59" s="5">
        <v>43276.45</v>
      </c>
      <c r="E59" s="5">
        <v>26349.46</v>
      </c>
      <c r="F59" s="5">
        <v>8870.35</v>
      </c>
      <c r="G59" s="5">
        <v>2931.51</v>
      </c>
      <c r="H59" s="5">
        <v>11870.98</v>
      </c>
      <c r="I59" s="5">
        <v>9110.4699999999993</v>
      </c>
      <c r="J59" s="5">
        <v>7012.47</v>
      </c>
      <c r="K59" s="5">
        <v>9703.93</v>
      </c>
      <c r="L59" s="5">
        <v>84638.27</v>
      </c>
      <c r="M59" s="5">
        <v>6028.65</v>
      </c>
      <c r="N59" s="5">
        <v>3483.91</v>
      </c>
      <c r="O59" s="5">
        <v>21757.07</v>
      </c>
      <c r="P59" s="5">
        <v>11319.52</v>
      </c>
      <c r="Q59" s="5">
        <v>121856.55</v>
      </c>
      <c r="R59" s="5">
        <v>540981.06999999995</v>
      </c>
    </row>
    <row r="60" spans="1:18" x14ac:dyDescent="0.25">
      <c r="A60" s="4" t="s">
        <v>24</v>
      </c>
      <c r="B60" s="5">
        <v>3321926.89</v>
      </c>
      <c r="C60" s="5">
        <v>110076.18</v>
      </c>
      <c r="D60" s="5">
        <v>612492.79</v>
      </c>
      <c r="E60" s="5">
        <v>471590.92</v>
      </c>
      <c r="F60" s="5">
        <v>54231.07</v>
      </c>
      <c r="G60" s="5">
        <v>26177.88</v>
      </c>
      <c r="H60" s="5">
        <v>56154.3</v>
      </c>
      <c r="I60" s="5">
        <v>26636.67</v>
      </c>
      <c r="J60" s="5">
        <v>28844.01</v>
      </c>
      <c r="K60" s="5">
        <v>21899.16</v>
      </c>
      <c r="L60" s="5">
        <v>388409.41</v>
      </c>
      <c r="M60" s="5">
        <v>16309.82</v>
      </c>
      <c r="N60" s="5">
        <v>81978.47</v>
      </c>
      <c r="O60" s="5">
        <v>24073.72</v>
      </c>
      <c r="P60" s="5">
        <v>8836.7900000000009</v>
      </c>
      <c r="Q60" s="5">
        <v>403859.85</v>
      </c>
      <c r="R60" s="5">
        <v>5653497.8899999997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2" t="s">
        <v>0</v>
      </c>
    </row>
    <row r="67" spans="1:18" x14ac:dyDescent="0.25">
      <c r="A67" s="2" t="s">
        <v>47</v>
      </c>
    </row>
    <row r="68" spans="1:18" x14ac:dyDescent="0.25">
      <c r="A68" s="2"/>
    </row>
    <row r="69" spans="1:18" ht="30" x14ac:dyDescent="0.25">
      <c r="A69" s="3" t="s">
        <v>2</v>
      </c>
      <c r="B69" s="4" t="s">
        <v>3</v>
      </c>
      <c r="C69" s="4" t="s">
        <v>4</v>
      </c>
      <c r="D69" s="4" t="s">
        <v>5</v>
      </c>
      <c r="E69" s="4" t="s">
        <v>6</v>
      </c>
      <c r="F69" s="4" t="s">
        <v>7</v>
      </c>
      <c r="G69" s="4" t="s">
        <v>8</v>
      </c>
      <c r="H69" s="4" t="s">
        <v>9</v>
      </c>
      <c r="I69" s="4" t="s">
        <v>10</v>
      </c>
      <c r="J69" s="4" t="s">
        <v>11</v>
      </c>
      <c r="K69" s="4" t="s">
        <v>12</v>
      </c>
      <c r="L69" s="4" t="s">
        <v>13</v>
      </c>
      <c r="M69" s="4" t="s">
        <v>14</v>
      </c>
      <c r="N69" s="4" t="s">
        <v>15</v>
      </c>
      <c r="O69" s="4" t="s">
        <v>16</v>
      </c>
      <c r="P69" s="4" t="s">
        <v>17</v>
      </c>
      <c r="Q69" s="4" t="s">
        <v>18</v>
      </c>
      <c r="R69" s="4" t="s">
        <v>19</v>
      </c>
    </row>
    <row r="70" spans="1:18" x14ac:dyDescent="0.25">
      <c r="A70" s="3" t="s">
        <v>20</v>
      </c>
      <c r="B70" s="4" t="s">
        <v>21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21</v>
      </c>
      <c r="H70" s="4" t="s">
        <v>21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  <c r="N70" s="4" t="s">
        <v>21</v>
      </c>
      <c r="O70" s="4" t="s">
        <v>21</v>
      </c>
      <c r="P70" s="4" t="s">
        <v>21</v>
      </c>
      <c r="Q70" s="4" t="s">
        <v>21</v>
      </c>
      <c r="R70" s="4" t="s">
        <v>21</v>
      </c>
    </row>
    <row r="71" spans="1:18" x14ac:dyDescent="0.25">
      <c r="A71" s="4" t="s">
        <v>22</v>
      </c>
      <c r="B71" s="5">
        <v>4423376.5999999996</v>
      </c>
      <c r="C71" s="5">
        <v>180644.85</v>
      </c>
      <c r="D71" s="5">
        <v>889920.04</v>
      </c>
      <c r="E71" s="5">
        <v>563809.65</v>
      </c>
      <c r="F71" s="5">
        <v>88589.81</v>
      </c>
      <c r="G71" s="5">
        <v>34994.910000000003</v>
      </c>
      <c r="H71" s="5">
        <v>108008.89</v>
      </c>
      <c r="I71" s="5">
        <v>70861.95</v>
      </c>
      <c r="J71" s="5">
        <v>48897.68</v>
      </c>
      <c r="K71" s="5">
        <v>48296.02</v>
      </c>
      <c r="L71" s="5">
        <v>1212140.77</v>
      </c>
      <c r="M71" s="5">
        <v>25364.89</v>
      </c>
      <c r="N71" s="5">
        <v>116966.99</v>
      </c>
      <c r="O71" s="5">
        <v>110552.51</v>
      </c>
      <c r="P71" s="5">
        <v>25299.45</v>
      </c>
      <c r="Q71" s="5">
        <v>730236.62</v>
      </c>
      <c r="R71" s="5">
        <v>8677961.5899999999</v>
      </c>
    </row>
    <row r="72" spans="1:18" x14ac:dyDescent="0.25">
      <c r="A72" s="4"/>
      <c r="B72" s="9">
        <v>0.50972530289800499</v>
      </c>
      <c r="C72" s="9">
        <v>2.08165072092696E-2</v>
      </c>
      <c r="D72" s="9">
        <v>0.10254943292506601</v>
      </c>
      <c r="E72" s="9">
        <v>6.4970286414922904E-2</v>
      </c>
      <c r="F72" s="9">
        <v>1.02085966941921E-2</v>
      </c>
      <c r="G72" s="9">
        <v>4.0326186785991499E-3</v>
      </c>
      <c r="H72" s="9">
        <v>1.24463434044769E-2</v>
      </c>
      <c r="I72" s="9">
        <v>8.16573676491693E-3</v>
      </c>
      <c r="J72" s="9">
        <v>5.6346965232419296E-3</v>
      </c>
      <c r="K72" s="9">
        <v>5.5653645731335898E-3</v>
      </c>
      <c r="L72" s="9">
        <v>0.13968035666311401</v>
      </c>
      <c r="M72" s="9">
        <v>2.9229087657208701E-3</v>
      </c>
      <c r="N72" s="9">
        <v>1.3478624995849999E-2</v>
      </c>
      <c r="O72" s="9">
        <v>1.2739456017804299E-2</v>
      </c>
      <c r="P72" s="9">
        <v>2.9153678243003201E-3</v>
      </c>
      <c r="Q72" s="9">
        <v>8.4148404256765105E-2</v>
      </c>
      <c r="R72" s="9">
        <v>1</v>
      </c>
    </row>
    <row r="73" spans="1:18" x14ac:dyDescent="0.25">
      <c r="A73" s="4" t="s">
        <v>23</v>
      </c>
      <c r="B73" s="5">
        <v>157624.17000000001</v>
      </c>
      <c r="C73" s="5">
        <v>15147.31</v>
      </c>
      <c r="D73" s="5">
        <v>43276.45</v>
      </c>
      <c r="E73" s="5">
        <v>26349.46</v>
      </c>
      <c r="F73" s="5">
        <v>8870.35</v>
      </c>
      <c r="G73" s="5">
        <v>2931.51</v>
      </c>
      <c r="H73" s="5">
        <v>11870.98</v>
      </c>
      <c r="I73" s="5">
        <v>9110.4699999999993</v>
      </c>
      <c r="J73" s="5">
        <v>7012.47</v>
      </c>
      <c r="K73" s="5">
        <v>9703.93</v>
      </c>
      <c r="L73" s="5">
        <v>84638.27</v>
      </c>
      <c r="M73" s="5">
        <v>6028.65</v>
      </c>
      <c r="N73" s="5">
        <v>3483.91</v>
      </c>
      <c r="O73" s="5">
        <v>21757.07</v>
      </c>
      <c r="P73" s="5">
        <v>11319.52</v>
      </c>
      <c r="Q73" s="5">
        <v>121856.55</v>
      </c>
      <c r="R73" s="5">
        <v>540981.06999999995</v>
      </c>
    </row>
    <row r="74" spans="1:18" x14ac:dyDescent="0.25">
      <c r="A74" s="4"/>
      <c r="B74" s="9">
        <v>0.29136725615925901</v>
      </c>
      <c r="C74" s="9">
        <v>2.7999704314977201E-2</v>
      </c>
      <c r="D74" s="9">
        <v>7.9996237206599499E-2</v>
      </c>
      <c r="E74" s="9">
        <v>4.8706805951638898E-2</v>
      </c>
      <c r="F74" s="9">
        <v>1.6396784456801799E-2</v>
      </c>
      <c r="G74" s="9">
        <v>5.4188772261476699E-3</v>
      </c>
      <c r="H74" s="9">
        <v>2.1943429554753199E-2</v>
      </c>
      <c r="I74" s="9">
        <v>1.68406447197866E-2</v>
      </c>
      <c r="J74" s="9">
        <v>1.29625053238924E-2</v>
      </c>
      <c r="K74" s="9">
        <v>1.7937651681601399E-2</v>
      </c>
      <c r="L74" s="9">
        <v>0.15645329327327501</v>
      </c>
      <c r="M74" s="9">
        <v>1.11439204332972E-2</v>
      </c>
      <c r="N74" s="9">
        <v>6.4399850442086598E-3</v>
      </c>
      <c r="O74" s="9">
        <v>4.0217802815170602E-2</v>
      </c>
      <c r="P74" s="9">
        <v>2.0924059320596902E-2</v>
      </c>
      <c r="Q74" s="9">
        <v>0.22525104251799399</v>
      </c>
      <c r="R74" s="9">
        <v>1</v>
      </c>
    </row>
    <row r="75" spans="1:18" x14ac:dyDescent="0.25">
      <c r="A75" s="4" t="s">
        <v>24</v>
      </c>
      <c r="B75" s="5">
        <v>3321926.89</v>
      </c>
      <c r="C75" s="5">
        <v>110076.18</v>
      </c>
      <c r="D75" s="5">
        <v>612492.79</v>
      </c>
      <c r="E75" s="5">
        <v>471590.92</v>
      </c>
      <c r="F75" s="5">
        <v>54231.07</v>
      </c>
      <c r="G75" s="5">
        <v>26177.88</v>
      </c>
      <c r="H75" s="5">
        <v>56154.3</v>
      </c>
      <c r="I75" s="5">
        <v>26636.67</v>
      </c>
      <c r="J75" s="5">
        <v>28844.01</v>
      </c>
      <c r="K75" s="5">
        <v>21899.16</v>
      </c>
      <c r="L75" s="5">
        <v>388409.41</v>
      </c>
      <c r="M75" s="5">
        <v>16309.82</v>
      </c>
      <c r="N75" s="5">
        <v>81978.47</v>
      </c>
      <c r="O75" s="5">
        <v>24073.72</v>
      </c>
      <c r="P75" s="5">
        <v>8836.7900000000009</v>
      </c>
      <c r="Q75" s="5">
        <v>403859.85</v>
      </c>
      <c r="R75" s="5">
        <v>5653497.8899999997</v>
      </c>
    </row>
    <row r="76" spans="1:18" x14ac:dyDescent="0.25">
      <c r="B76" s="9">
        <v>0.58758788888484004</v>
      </c>
      <c r="C76" s="9">
        <v>1.9470455661565699E-2</v>
      </c>
      <c r="D76" s="9">
        <v>0.10833873151051999</v>
      </c>
      <c r="E76" s="9">
        <v>8.3415777130501398E-2</v>
      </c>
      <c r="F76" s="9">
        <v>9.5924808066037807E-3</v>
      </c>
      <c r="G76" s="9">
        <v>4.6303864455851098E-3</v>
      </c>
      <c r="H76" s="9">
        <v>9.9326648904082306E-3</v>
      </c>
      <c r="I76" s="9">
        <v>4.71153797494386E-3</v>
      </c>
      <c r="J76" s="9">
        <v>5.1019759025681703E-3</v>
      </c>
      <c r="K76" s="9">
        <v>3.8735594186274599E-3</v>
      </c>
      <c r="L76" s="9">
        <v>6.8702494907979902E-2</v>
      </c>
      <c r="M76" s="9">
        <v>2.8849077716733701E-3</v>
      </c>
      <c r="N76" s="9">
        <v>1.4500486529764999E-2</v>
      </c>
      <c r="O76" s="9">
        <v>4.25819916596803E-3</v>
      </c>
      <c r="P76" s="9">
        <v>1.5630659411106601E-3</v>
      </c>
      <c r="Q76" s="9">
        <v>7.1435394132604899E-2</v>
      </c>
      <c r="R76" s="9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31</v>
      </c>
      <c r="B79" s="10">
        <v>3479551.06</v>
      </c>
      <c r="C79" s="10">
        <v>125223.49</v>
      </c>
      <c r="D79" s="10">
        <v>655769.24</v>
      </c>
      <c r="E79" s="10">
        <v>497940.38</v>
      </c>
      <c r="F79" s="10">
        <v>63101.42</v>
      </c>
      <c r="G79" s="10">
        <v>29109.39</v>
      </c>
      <c r="H79" s="10">
        <v>68025.279999999999</v>
      </c>
      <c r="I79" s="10">
        <v>35747.14</v>
      </c>
      <c r="J79" s="10">
        <v>35856.480000000003</v>
      </c>
      <c r="K79" s="10">
        <v>31603.09</v>
      </c>
      <c r="L79" s="10">
        <v>473047.68</v>
      </c>
      <c r="M79" s="10">
        <v>22338.47</v>
      </c>
      <c r="N79" s="10">
        <v>85462.38</v>
      </c>
      <c r="O79" s="10">
        <v>45830.79</v>
      </c>
      <c r="P79" s="10">
        <v>20156.310000000001</v>
      </c>
      <c r="Q79" s="10">
        <v>525716.4</v>
      </c>
      <c r="R79" s="10">
        <v>6194478.96</v>
      </c>
    </row>
    <row r="80" spans="1:18" x14ac:dyDescent="0.25">
      <c r="B80" s="9">
        <v>0.561718117450834</v>
      </c>
      <c r="C80" s="9">
        <v>2.0215338660218799E-2</v>
      </c>
      <c r="D80" s="9">
        <v>0.10586350268271801</v>
      </c>
      <c r="E80" s="9">
        <v>8.0384546176584304E-2</v>
      </c>
      <c r="F80" s="9">
        <v>1.01867195622858E-2</v>
      </c>
      <c r="G80" s="9">
        <v>4.6992475376815201E-3</v>
      </c>
      <c r="H80" s="9">
        <v>1.09815983619065E-2</v>
      </c>
      <c r="I80" s="9">
        <v>5.7708065893567898E-3</v>
      </c>
      <c r="J80" s="9">
        <v>5.78845779145241E-3</v>
      </c>
      <c r="K80" s="9">
        <v>5.1018156981519599E-3</v>
      </c>
      <c r="L80" s="9">
        <v>7.63660161015383E-2</v>
      </c>
      <c r="M80" s="9">
        <v>3.6061903098303502E-3</v>
      </c>
      <c r="N80" s="9">
        <v>1.37965405245319E-2</v>
      </c>
      <c r="O80" s="9">
        <v>7.3986513306358902E-3</v>
      </c>
      <c r="P80" s="9">
        <v>3.2539153220402599E-3</v>
      </c>
      <c r="Q80" s="9">
        <v>8.4868542357596402E-2</v>
      </c>
      <c r="R80" s="9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1" display="Esportazioni per provincia, area geografica di destinazione e trimestre  "/>
    <hyperlink ref="A53" location="A10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 2024 Q1</vt:lpstr>
      <vt:lpstr> 2023 Q1 Q2 Q3 Q4</vt:lpstr>
      <vt:lpstr>2022-Q1 Q2 q3 q4</vt:lpstr>
      <vt:lpstr>2021 q1 q2 q3 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0</cp:revision>
  <dcterms:created xsi:type="dcterms:W3CDTF">2022-12-23T08:00:58Z</dcterms:created>
  <dcterms:modified xsi:type="dcterms:W3CDTF">2024-08-09T09:26:21Z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